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K:\HR\Employee Relations &amp; Employment Policy\Policies and Guidance\Annual Leave\Annual Leave, Annualised and Fractional Calculators\All Calculators 2025\"/>
    </mc:Choice>
  </mc:AlternateContent>
  <xr:revisionPtr revIDLastSave="0" documentId="13_ncr:1_{AEC4CCF6-FAB6-4B5A-B36D-82348F17C402}" xr6:coauthVersionLast="47" xr6:coauthVersionMax="47" xr10:uidLastSave="{00000000-0000-0000-0000-000000000000}"/>
  <bookViews>
    <workbookView xWindow="-110" yWindow="-110" windowWidth="19420" windowHeight="10300" xr2:uid="{00000000-000D-0000-FFFF-FFFF00000000}"/>
  </bookViews>
  <sheets>
    <sheet name="UE01-UE10 FT and PT Staff" sheetId="2" r:id="rId1"/>
    <sheet name="Menu &amp; Guidance" sheetId="1" r:id="rId2"/>
  </sheets>
  <definedNames>
    <definedName name="DAYS">'UE01-UE10 FT and PT Staff'!$P$3:$P$13</definedName>
    <definedName name="GRADE">'UE01-UE10 FT and PT Staff'!$N$3:$N$13</definedName>
    <definedName name="Z_07624FC2_22A0_43D4_8938_23D90A23395B_.wvu.Cols" localSheetId="0" hidden="1">'UE01-UE10 FT and PT Staff'!$O:$Y</definedName>
    <definedName name="Z_9ABA25B6_35C1_4B0B_8A45_15121EF22230_.wvu.Cols" localSheetId="1" hidden="1">'Menu &amp; Guidance'!$E:$XFD</definedName>
    <definedName name="Z_9ABA25B6_35C1_4B0B_8A45_15121EF22230_.wvu.Cols" localSheetId="0" hidden="1">'UE01-UE10 FT and PT Staff'!$O:$Y,'UE01-UE10 FT and PT Staff'!$AA:$XFD</definedName>
    <definedName name="Z_9ABA25B6_35C1_4B0B_8A45_15121EF22230_.wvu.Rows" localSheetId="1" hidden="1">'Menu &amp; Guidance'!$23:$1048576,'Menu &amp; Guidance'!$21:$22</definedName>
    <definedName name="Z_9ABA25B6_35C1_4B0B_8A45_15121EF22230_.wvu.Rows" localSheetId="0" hidden="1">'UE01-UE10 FT and PT Staff'!$66:$1048576,'UE01-UE10 FT and PT Staff'!$65:$65</definedName>
  </definedNames>
  <calcPr calcId="191029"/>
  <customWorkbookViews>
    <customWorkbookView name="RICHARDSON Kerry - Personal View" guid="{9ABA25B6-35C1-4B0B-8A45-15121EF22230}" mergeInterval="0" personalView="1" maximized="1" xWindow="-8" yWindow="-8" windowWidth="1936" windowHeight="1056" activeSheetId="2"/>
    <customWorkbookView name="BANKS Paula - Personal View" guid="{07624FC2-22A0-43D4-8938-23D90A23395B}" mergeInterval="0" personalView="1" maximized="1" xWindow="-11" yWindow="-11" windowWidth="1942" windowHeight="1042"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2" l="1"/>
  <c r="Q13" i="2"/>
  <c r="Q12" i="2"/>
  <c r="Q18" i="2"/>
  <c r="Q19" i="2"/>
  <c r="R19" i="2"/>
  <c r="H54" i="2"/>
  <c r="H53" i="2"/>
  <c r="H51" i="2"/>
  <c r="H50" i="2"/>
  <c r="H49" i="2"/>
  <c r="H48" i="2"/>
  <c r="H47" i="2"/>
  <c r="H46" i="2"/>
  <c r="H45" i="2"/>
  <c r="G23" i="2"/>
  <c r="R12" i="2"/>
  <c r="R13" i="2"/>
  <c r="K41" i="2" l="1"/>
  <c r="H55" i="2" l="1"/>
  <c r="H13" i="2"/>
  <c r="R18" i="2" l="1"/>
  <c r="R20" i="2" s="1"/>
  <c r="Q20" i="2"/>
  <c r="W6" i="2" l="1"/>
  <c r="K13" i="2" s="1"/>
  <c r="W7" i="2"/>
  <c r="W8" i="2"/>
  <c r="W9" i="2"/>
  <c r="I49" i="2" l="1"/>
  <c r="I54" i="2"/>
  <c r="I53" i="2"/>
  <c r="I52" i="2"/>
  <c r="I51" i="2"/>
  <c r="I50" i="2"/>
  <c r="I48" i="2"/>
  <c r="I45" i="2" l="1"/>
  <c r="I46" i="2"/>
  <c r="M13" i="2" l="1"/>
  <c r="G13" i="2"/>
  <c r="K10" i="2"/>
  <c r="K26" i="2" s="1"/>
  <c r="G26" i="2" l="1"/>
  <c r="G33" i="2" s="1"/>
  <c r="G59" i="2" s="1"/>
  <c r="G61" i="2" s="1"/>
  <c r="H59" i="2"/>
  <c r="H6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Kerry</author>
  </authors>
  <commentList>
    <comment ref="G10" authorId="0" shapeId="0" xr:uid="{00000000-0006-0000-0000-000001000000}">
      <text>
        <r>
          <rPr>
            <b/>
            <sz val="9"/>
            <color indexed="81"/>
            <rFont val="Tahoma"/>
            <family val="2"/>
          </rPr>
          <t xml:space="preserve">Select your grade from the drop down list </t>
        </r>
      </text>
    </comment>
    <comment ref="G18" authorId="0" shapeId="0" xr:uid="{00000000-0006-0000-0000-000002000000}">
      <text>
        <r>
          <rPr>
            <b/>
            <sz val="9"/>
            <color indexed="81"/>
            <rFont val="Tahoma"/>
            <family val="2"/>
          </rPr>
          <t>Note: This should always be 01/01/2025 unless you joined after 01/01/2025 or you have changed your hours mid-year</t>
        </r>
        <r>
          <rPr>
            <sz val="9"/>
            <color indexed="81"/>
            <rFont val="Tahoma"/>
            <family val="2"/>
          </rPr>
          <t xml:space="preserve">
</t>
        </r>
      </text>
    </comment>
    <comment ref="G21" authorId="0" shapeId="0" xr:uid="{00000000-0006-0000-0000-000003000000}">
      <text>
        <r>
          <rPr>
            <b/>
            <sz val="9"/>
            <color indexed="81"/>
            <rFont val="Tahoma"/>
            <family val="2"/>
          </rPr>
          <t>Note:This should always be 31/12/2025 unless you have a mid-year change or you’re leaving employment</t>
        </r>
        <r>
          <rPr>
            <sz val="9"/>
            <color indexed="81"/>
            <rFont val="Tahoma"/>
            <family val="2"/>
          </rPr>
          <t xml:space="preserve">
</t>
        </r>
      </text>
    </comment>
    <comment ref="K26" authorId="0" shapeId="0" xr:uid="{00000000-0006-0000-0000-000004000000}">
      <text>
        <r>
          <rPr>
            <b/>
            <sz val="9"/>
            <color indexed="81"/>
            <rFont val="Tahoma"/>
            <family val="2"/>
          </rPr>
          <t>Note:</t>
        </r>
        <r>
          <rPr>
            <sz val="9"/>
            <color indexed="81"/>
            <rFont val="Tahoma"/>
            <family val="2"/>
          </rPr>
          <t xml:space="preserve"> You are only entitled to Public Holidays if you are employed by the University on the dates the Public Holidays apply
</t>
        </r>
      </text>
    </comment>
  </commentList>
</comments>
</file>

<file path=xl/sharedStrings.xml><?xml version="1.0" encoding="utf-8"?>
<sst xmlns="http://schemas.openxmlformats.org/spreadsheetml/2006/main" count="129" uniqueCount="98">
  <si>
    <t>Annual Leave Calculator</t>
  </si>
  <si>
    <t>General Information</t>
  </si>
  <si>
    <r>
      <rPr>
        <b/>
        <sz val="14"/>
        <color theme="1"/>
        <rFont val="Calibri"/>
        <family val="2"/>
        <scheme val="minor"/>
      </rPr>
      <t xml:space="preserve">Who can use this Calculator?: </t>
    </r>
    <r>
      <rPr>
        <sz val="14"/>
        <color theme="1"/>
        <rFont val="Calibri"/>
        <family val="2"/>
        <scheme val="minor"/>
      </rPr>
      <t xml:space="preserve">The calculator can be used for full and part-time staff working a full year. It can also be used for those working part-year i.e. Fixed Term Contracts (less than 1 year) and those joining or leaving part-way through the year. </t>
    </r>
    <r>
      <rPr>
        <b/>
        <sz val="14"/>
        <color theme="1"/>
        <rFont val="Calibri"/>
        <family val="2"/>
        <scheme val="minor"/>
      </rPr>
      <t>This calculator is not to be used for staff on annualised/fractional contracts (i.e. term time).</t>
    </r>
  </si>
  <si>
    <r>
      <rPr>
        <b/>
        <sz val="14"/>
        <color theme="1"/>
        <rFont val="Calibri"/>
        <family val="2"/>
        <scheme val="minor"/>
      </rPr>
      <t>Public Holidays:</t>
    </r>
    <r>
      <rPr>
        <sz val="14"/>
        <color theme="1"/>
        <rFont val="Calibri"/>
        <family val="2"/>
        <scheme val="minor"/>
      </rPr>
      <t xml:space="preserve"> You are only entitled to Public Holidays if you are employed by the University on the days the Public Holidays apply. So for example if you did not start work at the University until 6th January, you will not be entitled to the 2 days in January. Any Public Holidays you are entitled to are pro-rated if you work part-time.</t>
    </r>
  </si>
  <si>
    <r>
      <rPr>
        <b/>
        <sz val="14"/>
        <color theme="1"/>
        <rFont val="Calibri"/>
        <family val="2"/>
        <scheme val="minor"/>
      </rPr>
      <t xml:space="preserve">Note: </t>
    </r>
    <r>
      <rPr>
        <sz val="14"/>
        <color theme="1"/>
        <rFont val="Calibri"/>
        <family val="2"/>
        <scheme val="minor"/>
      </rPr>
      <t>If you are having difficulty viewing this calculator, you can increase/decrease the size of the page by adjusting the +/- slider in the bottom right hand corner of the page.</t>
    </r>
  </si>
  <si>
    <t>Calculator - Inputs and Outputs</t>
  </si>
  <si>
    <t>Complete all sections of the calculator highlighted in colour (these are input fields; the remainder of the sheet is locked for editing)</t>
  </si>
  <si>
    <r>
      <rPr>
        <b/>
        <sz val="14"/>
        <color theme="1"/>
        <rFont val="Calibri"/>
        <family val="2"/>
        <scheme val="minor"/>
      </rPr>
      <t>Grade</t>
    </r>
    <r>
      <rPr>
        <sz val="14"/>
        <color theme="1"/>
        <rFont val="Calibri"/>
        <family val="2"/>
        <scheme val="minor"/>
      </rPr>
      <t>: Use the drop down list to select your current grade</t>
    </r>
  </si>
  <si>
    <r>
      <rPr>
        <b/>
        <sz val="14"/>
        <color theme="1"/>
        <rFont val="Calibri"/>
        <family val="2"/>
        <scheme val="minor"/>
      </rPr>
      <t>Annual Leave Entitlement for full-time staff for whole calendar year:</t>
    </r>
    <r>
      <rPr>
        <sz val="14"/>
        <color theme="1"/>
        <rFont val="Calibri"/>
        <family val="2"/>
        <scheme val="minor"/>
      </rPr>
      <t xml:space="preserve"> This field automatically calculates your annual leave entitlement based on the grade selected.</t>
    </r>
  </si>
  <si>
    <r>
      <rPr>
        <b/>
        <sz val="14"/>
        <color theme="1"/>
        <rFont val="Calibri"/>
        <family val="2"/>
        <scheme val="minor"/>
      </rPr>
      <t xml:space="preserve">Hours Per Week: </t>
    </r>
    <r>
      <rPr>
        <sz val="14"/>
        <color theme="1"/>
        <rFont val="Calibri"/>
        <family val="2"/>
        <scheme val="minor"/>
      </rPr>
      <t>Enter the hours you work per week in the "hours" field. If you work variable weekly hours please see section above.</t>
    </r>
  </si>
  <si>
    <r>
      <rPr>
        <b/>
        <sz val="14"/>
        <color theme="1"/>
        <rFont val="Calibri"/>
        <family val="2"/>
        <scheme val="minor"/>
      </rPr>
      <t>Pro-rata calculation (start date):</t>
    </r>
    <r>
      <rPr>
        <sz val="14"/>
        <color theme="1"/>
        <rFont val="Calibri"/>
        <family val="2"/>
        <scheme val="minor"/>
      </rPr>
      <t xml:space="preserve"> This should only be changed from 01/01 if you started employment mid-year or you have had a contractual change e.g. change of hours.</t>
    </r>
  </si>
  <si>
    <r>
      <rPr>
        <b/>
        <sz val="14"/>
        <color theme="1"/>
        <rFont val="Calibri"/>
        <family val="2"/>
        <scheme val="minor"/>
      </rPr>
      <t>Pro-rata calculation (end date):</t>
    </r>
    <r>
      <rPr>
        <sz val="14"/>
        <color theme="1"/>
        <rFont val="Calibri"/>
        <family val="2"/>
        <scheme val="minor"/>
      </rPr>
      <t xml:space="preserve"> This should only be changed from 31/12 if you are ending employment mid-year or you have had a contractual change e.g. change of hours.</t>
    </r>
  </si>
  <si>
    <r>
      <rPr>
        <b/>
        <sz val="14"/>
        <color theme="1"/>
        <rFont val="Calibri"/>
        <family val="2"/>
        <scheme val="minor"/>
      </rPr>
      <t>Total pro-rata holiday entitlement for year (excluding carried forward):</t>
    </r>
    <r>
      <rPr>
        <sz val="14"/>
        <color theme="1"/>
        <rFont val="Calibri"/>
        <family val="2"/>
        <scheme val="minor"/>
      </rPr>
      <t xml:space="preserve"> This field automatically calculates your total annual leave entitlement and your Public Holiday entitlement for the year, less any adjustments for part-time working hours.</t>
    </r>
  </si>
  <si>
    <r>
      <t>Carried forward holiday entitlement from previous year:</t>
    </r>
    <r>
      <rPr>
        <sz val="14"/>
        <color theme="1"/>
        <rFont val="Calibri"/>
        <family val="2"/>
        <scheme val="minor"/>
      </rPr>
      <t xml:space="preserve"> Enter the hours you have carried forward in the "hours" field. </t>
    </r>
    <r>
      <rPr>
        <b/>
        <sz val="14"/>
        <color theme="1"/>
        <rFont val="Calibri"/>
        <family val="2"/>
        <scheme val="minor"/>
      </rPr>
      <t>This cannot exceed the equivalent of 1 week.</t>
    </r>
  </si>
  <si>
    <r>
      <rPr>
        <b/>
        <sz val="14"/>
        <color theme="1"/>
        <rFont val="Calibri"/>
        <family val="2"/>
        <scheme val="minor"/>
      </rPr>
      <t>Total pro-rata holiday entitlement for year (including carried forward):</t>
    </r>
    <r>
      <rPr>
        <sz val="14"/>
        <color theme="1"/>
        <rFont val="Calibri"/>
        <family val="2"/>
        <scheme val="minor"/>
      </rPr>
      <t xml:space="preserve"> This field automatically calculates your total annual leave entitlement and your Public Holiday entitlement for the year, less any adjustments for part-time working hours.</t>
    </r>
  </si>
  <si>
    <r>
      <rPr>
        <b/>
        <sz val="14"/>
        <color theme="1"/>
        <rFont val="Calibri"/>
        <family val="2"/>
        <scheme val="minor"/>
      </rPr>
      <t>Balance of annual leave entitlement:</t>
    </r>
    <r>
      <rPr>
        <sz val="14"/>
        <color theme="1"/>
        <rFont val="Calibri"/>
        <family val="2"/>
        <scheme val="minor"/>
      </rPr>
      <t xml:space="preserve"> This field automatically calculates the balance of your annual leave entitlement in hours.</t>
    </r>
  </si>
  <si>
    <t>Total</t>
  </si>
  <si>
    <t>public holidays (days)</t>
  </si>
  <si>
    <t>public holidays (hours)</t>
  </si>
  <si>
    <t>Grade</t>
  </si>
  <si>
    <t>Hours</t>
  </si>
  <si>
    <t>Days</t>
  </si>
  <si>
    <t>Standard Hours</t>
  </si>
  <si>
    <t>Clinical Grades Below Consultant (Grades: AC3A, AC3B)</t>
  </si>
  <si>
    <t>Click here for instructions on how to complete the calculator</t>
  </si>
  <si>
    <t>Clinical Grades Below Consultant (Grades: ACN2, AMN2, AM3A, AM3B)</t>
  </si>
  <si>
    <t>New Consultant Contract</t>
  </si>
  <si>
    <t>Please choose your grade from the drop down list:</t>
  </si>
  <si>
    <t>Standard Weekly Hours (FTE):</t>
  </si>
  <si>
    <t>PH January Dates</t>
  </si>
  <si>
    <t>PH Hours Calc</t>
  </si>
  <si>
    <t>PH Days Calc</t>
  </si>
  <si>
    <t>Days*</t>
  </si>
  <si>
    <t>Public Holiday Entitlement:</t>
  </si>
  <si>
    <t xml:space="preserve">Hours </t>
  </si>
  <si>
    <t>Insert how many hours a week you work:</t>
  </si>
  <si>
    <t>PH December Dates</t>
  </si>
  <si>
    <t>Christmas closure dates</t>
  </si>
  <si>
    <t>Service calculation for pro-rating entitlement</t>
  </si>
  <si>
    <t>Your pro-rata annual leave entitlement for this year of employment is:</t>
  </si>
  <si>
    <t>+</t>
  </si>
  <si>
    <t>Total pro-rata public holiday entitlement:</t>
  </si>
  <si>
    <t>Carried forward entitlement</t>
  </si>
  <si>
    <t>Add any carried forward entitlement from the previous year (maximum 1 week equivalent hours) :</t>
  </si>
  <si>
    <r>
      <t xml:space="preserve">Your </t>
    </r>
    <r>
      <rPr>
        <b/>
        <sz val="14"/>
        <rFont val="Calibri"/>
        <family val="2"/>
        <scheme val="minor"/>
      </rPr>
      <t>total</t>
    </r>
    <r>
      <rPr>
        <sz val="14"/>
        <rFont val="Calibri"/>
        <family val="2"/>
        <scheme val="minor"/>
      </rPr>
      <t xml:space="preserve"> pro-rata holiday entitlement for this year of employment (inclusive of public holidays) is:</t>
    </r>
  </si>
  <si>
    <t>Mondays</t>
  </si>
  <si>
    <t>Tuesdays</t>
  </si>
  <si>
    <t>Wednesdays</t>
  </si>
  <si>
    <t>Thursdays</t>
  </si>
  <si>
    <t>Fridays</t>
  </si>
  <si>
    <t>Saturdays</t>
  </si>
  <si>
    <t>Sundays</t>
  </si>
  <si>
    <t>Totals</t>
  </si>
  <si>
    <t>The following  information is auto-populated based on the information you have keyed above:</t>
  </si>
  <si>
    <t xml:space="preserve">Date </t>
  </si>
  <si>
    <t>Day</t>
  </si>
  <si>
    <t>Type</t>
  </si>
  <si>
    <t>Wednesday</t>
  </si>
  <si>
    <t>Public Holiday</t>
  </si>
  <si>
    <t>Thursday</t>
  </si>
  <si>
    <t>Friday</t>
  </si>
  <si>
    <t>University closure</t>
  </si>
  <si>
    <t>Saturday</t>
  </si>
  <si>
    <t>Weekend</t>
  </si>
  <si>
    <t>Sunday</t>
  </si>
  <si>
    <t>Monday</t>
  </si>
  <si>
    <t>Tuesday</t>
  </si>
  <si>
    <r>
      <rPr>
        <b/>
        <sz val="14"/>
        <rFont val="Calibri"/>
        <family val="2"/>
        <scheme val="minor"/>
      </rPr>
      <t>After deducting Public Holidays</t>
    </r>
    <r>
      <rPr>
        <sz val="14"/>
        <rFont val="Calibri"/>
        <family val="2"/>
        <scheme val="minor"/>
      </rPr>
      <t>/</t>
    </r>
    <r>
      <rPr>
        <b/>
        <sz val="14"/>
        <rFont val="Calibri"/>
        <family val="2"/>
        <scheme val="minor"/>
      </rPr>
      <t xml:space="preserve">University closure days </t>
    </r>
    <r>
      <rPr>
        <sz val="14"/>
        <rFont val="Calibri"/>
        <family val="2"/>
        <scheme val="minor"/>
      </rPr>
      <t>which fall on the days you normally work, the balance of leave to be taken in the year would be:</t>
    </r>
  </si>
  <si>
    <r>
      <rPr>
        <b/>
        <sz val="14"/>
        <color theme="1"/>
        <rFont val="Calibri"/>
        <family val="2"/>
        <scheme val="minor"/>
      </rPr>
      <t>Changes in Leave Entitlement:</t>
    </r>
    <r>
      <rPr>
        <sz val="14"/>
        <color theme="1"/>
        <rFont val="Calibri"/>
        <family val="2"/>
        <scheme val="minor"/>
      </rPr>
      <t xml:space="preserve"> You will need to do two separate calculations if your leave entitlement changes mid-year. Specifically, if your working hours or pattern changes. The first calculation should cover the period from the start of the leave year (or date of joining if after 1 January) up to the date of change and including any carried forward entitlement. The second calculation should cover the period from the date of change to the end of the leave year (or date of leaving if before 31st December) excluding any carried forward entitlement. You must then add both totals in section 10 together for your revised annual leave entitlement.</t>
    </r>
  </si>
  <si>
    <t>UE01-UE10</t>
  </si>
  <si>
    <t>W</t>
  </si>
  <si>
    <t>Th</t>
  </si>
  <si>
    <t>M</t>
  </si>
  <si>
    <t>Tu</t>
  </si>
  <si>
    <t>*Equivalent days based on working 7 hours per day for 35 hour contracts and 8 hours per day for 40 hour contracts</t>
  </si>
  <si>
    <t>Sa</t>
  </si>
  <si>
    <t>Su</t>
  </si>
  <si>
    <r>
      <rPr>
        <b/>
        <sz val="14"/>
        <color theme="1"/>
        <rFont val="Calibri"/>
        <family val="2"/>
        <scheme val="minor"/>
      </rPr>
      <t xml:space="preserve">Variable Weekly Hours: </t>
    </r>
    <r>
      <rPr>
        <sz val="14"/>
        <color theme="1"/>
        <rFont val="Calibri"/>
        <family val="2"/>
        <scheme val="minor"/>
      </rPr>
      <t>If you work different hours each week, you should use your average weekly hours to calculate your annual leave entitlement. For example, if you work 21 hours per week one week and 28 hours per week the following week, your average weekly hours are – (21+28) / 2 = 24.5 hours per week.</t>
    </r>
  </si>
  <si>
    <t xml:space="preserve">2025 Annual Leave Calculator - 
For use by Full-time and Part-time Staff </t>
  </si>
  <si>
    <t>Annual leave entitlement for full-time staff employed for whole calendar year in 2025 (excluding public holidays) is :</t>
  </si>
  <si>
    <t>Default is 01/01/2025. If you work part-year, if you started employment mid year or if you are changing your hours mid-year, insert the start date of change (dd/mm/yyyy):</t>
  </si>
  <si>
    <t>Default is 31/12/2025. If you work part-year, if you are leaving in 2025 or if you are changing your hours mid-year, insert your last day of employment or end date for entitlement (dd/mm/yyyy):</t>
  </si>
  <si>
    <t>Total pro-rated holiday entitlement for 2025</t>
  </si>
  <si>
    <t xml:space="preserve">The table below shows the public holidays / University closures in 2025 </t>
  </si>
  <si>
    <t>1st January 2025</t>
  </si>
  <si>
    <t>2nd January 2025</t>
  </si>
  <si>
    <t>24th December 2025</t>
  </si>
  <si>
    <t>25th December 2025</t>
  </si>
  <si>
    <t>26th December 2025</t>
  </si>
  <si>
    <t>27th December 2025</t>
  </si>
  <si>
    <t>28th December 2025</t>
  </si>
  <si>
    <t>29th December 2025</t>
  </si>
  <si>
    <t>30th December 2025</t>
  </si>
  <si>
    <t>31st December 2025</t>
  </si>
  <si>
    <t>Balance of annual leave entitlement for 2025</t>
  </si>
  <si>
    <t>Fr</t>
  </si>
  <si>
    <t xml:space="preserve">Insert below the hours you would "normally" work (i.e. your contractual hours). These will be deducted from your annual entitlement; leave blank if you do not normally work on those days):
</t>
  </si>
  <si>
    <r>
      <rPr>
        <b/>
        <sz val="14"/>
        <color theme="1"/>
        <rFont val="Calibri"/>
        <family val="2"/>
        <scheme val="minor"/>
      </rPr>
      <t xml:space="preserve">University Closure Dates: </t>
    </r>
    <r>
      <rPr>
        <sz val="14"/>
        <color theme="1"/>
        <rFont val="Calibri"/>
        <family val="2"/>
        <scheme val="minor"/>
      </rPr>
      <t>You should enter the hours you would normally work each day (i.e. your contractual hours) in the highlighted input cells. Leave blank if you joined after 02/01/2025 and left before 25/12/2025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</si>
</sst>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theme="0"/>
      <name val="Calibri"/>
      <family val="2"/>
      <scheme val="minor"/>
    </font>
    <font>
      <sz val="14"/>
      <color rgb="FF006100"/>
      <name val="Calibri"/>
      <family val="2"/>
      <scheme val="minor"/>
    </font>
    <font>
      <b/>
      <sz val="14"/>
      <color theme="0"/>
      <name val="Calibri"/>
      <family val="2"/>
      <scheme val="minor"/>
    </font>
    <font>
      <b/>
      <u/>
      <sz val="14"/>
      <color theme="1"/>
      <name val="Calibri"/>
      <family val="2"/>
      <scheme val="minor"/>
    </font>
    <font>
      <b/>
      <sz val="14"/>
      <color rgb="FFFA7D00"/>
      <name val="Calibri"/>
      <family val="2"/>
      <scheme val="minor"/>
    </font>
    <font>
      <b/>
      <u/>
      <sz val="14"/>
      <name val="Calibri"/>
      <family val="2"/>
      <scheme val="minor"/>
    </font>
    <font>
      <i/>
      <sz val="14"/>
      <color theme="1"/>
      <name val="Calibri"/>
      <family val="2"/>
      <scheme val="minor"/>
    </font>
    <font>
      <b/>
      <i/>
      <sz val="14"/>
      <color theme="1"/>
      <name val="Calibri"/>
      <family val="2"/>
      <scheme val="minor"/>
    </font>
    <font>
      <u/>
      <sz val="20"/>
      <color theme="10"/>
      <name val="Calibri"/>
      <family val="2"/>
      <scheme val="minor"/>
    </font>
    <font>
      <sz val="20"/>
      <color theme="1"/>
      <name val="Calibri"/>
      <family val="2"/>
      <scheme val="minor"/>
    </font>
    <font>
      <b/>
      <u/>
      <sz val="14"/>
      <color theme="0"/>
      <name val="Calibri"/>
      <family val="2"/>
      <scheme val="minor"/>
    </font>
    <font>
      <sz val="72"/>
      <color theme="1"/>
      <name val="Calibri"/>
      <family val="2"/>
      <scheme val="minor"/>
    </font>
    <font>
      <b/>
      <sz val="14"/>
      <name val="Calibri"/>
      <family val="2"/>
      <scheme val="minor"/>
    </font>
    <font>
      <b/>
      <i/>
      <sz val="14"/>
      <name val="Calibri"/>
      <family val="2"/>
      <scheme val="minor"/>
    </font>
    <font>
      <i/>
      <sz val="14"/>
      <name val="Calibri"/>
      <family val="2"/>
      <scheme val="minor"/>
    </font>
    <font>
      <b/>
      <sz val="24"/>
      <color theme="1"/>
      <name val="Calibri"/>
      <family val="2"/>
      <scheme val="minor"/>
    </font>
    <font>
      <b/>
      <u/>
      <sz val="18"/>
      <color theme="1"/>
      <name val="Calibri"/>
      <family val="2"/>
      <scheme val="minor"/>
    </font>
    <font>
      <b/>
      <u/>
      <sz val="26"/>
      <name val="Calibri"/>
      <family val="2"/>
      <scheme val="minor"/>
    </font>
    <font>
      <sz val="11"/>
      <name val="Calibri"/>
      <family val="2"/>
      <scheme val="minor"/>
    </font>
    <font>
      <sz val="9"/>
      <color indexed="81"/>
      <name val="Tahoma"/>
      <family val="2"/>
    </font>
    <font>
      <b/>
      <sz val="9"/>
      <color indexed="81"/>
      <name val="Tahoma"/>
      <family val="2"/>
    </font>
    <font>
      <sz val="18"/>
      <name val="Calibri"/>
      <family val="2"/>
      <scheme val="minor"/>
    </font>
    <font>
      <b/>
      <u/>
      <sz val="18"/>
      <name val="Calibri"/>
      <family val="2"/>
      <scheme val="minor"/>
    </font>
    <font>
      <sz val="12"/>
      <name val="Calibri"/>
      <family val="2"/>
      <scheme val="minor"/>
    </font>
    <font>
      <b/>
      <sz val="26"/>
      <name val="Calibri"/>
      <family val="2"/>
      <scheme val="minor"/>
    </font>
    <font>
      <sz val="11"/>
      <color rgb="FF3F3F76"/>
      <name val="Calibri"/>
      <family val="2"/>
      <scheme val="minor"/>
    </font>
    <font>
      <b/>
      <sz val="12"/>
      <color theme="1"/>
      <name val="Calibri"/>
      <family val="2"/>
      <scheme val="minor"/>
    </font>
    <font>
      <b/>
      <sz val="12"/>
      <color rgb="FFFA7D00"/>
      <name val="Calibri"/>
      <family val="2"/>
      <scheme val="minor"/>
    </font>
    <font>
      <sz val="8"/>
      <name val="Calibri"/>
      <family val="2"/>
      <scheme val="minor"/>
    </font>
    <font>
      <sz val="20"/>
      <name val="Calibri"/>
      <family val="2"/>
      <scheme val="minor"/>
    </font>
    <font>
      <sz val="16"/>
      <name val="Calibri"/>
      <family val="2"/>
      <scheme val="minor"/>
    </font>
    <font>
      <sz val="8"/>
      <color theme="0"/>
      <name val="Calibri"/>
      <family val="2"/>
      <scheme val="minor"/>
    </font>
    <font>
      <sz val="11"/>
      <color theme="0"/>
      <name val="Calibri"/>
      <family val="2"/>
      <scheme val="minor"/>
    </font>
    <font>
      <b/>
      <sz val="24"/>
      <color theme="0"/>
      <name val="Calibri"/>
      <family val="2"/>
      <scheme val="minor"/>
    </font>
    <font>
      <sz val="16"/>
      <color theme="0"/>
      <name val="Calibri"/>
      <family val="2"/>
      <scheme val="minor"/>
    </font>
    <font>
      <sz val="20"/>
      <color theme="0"/>
      <name val="Calibri"/>
      <family val="2"/>
      <scheme val="minor"/>
    </font>
    <font>
      <b/>
      <u/>
      <sz val="8"/>
      <name val="Calibri"/>
      <family val="2"/>
      <scheme val="minor"/>
    </font>
    <font>
      <sz val="14"/>
      <color rgb="FFFF0000"/>
      <name val="Calibri"/>
      <family val="2"/>
      <scheme val="minor"/>
    </font>
    <font>
      <sz val="11"/>
      <color theme="0" tint="-0.14999847407452621"/>
      <name val="Calibri"/>
      <family val="2"/>
      <scheme val="minor"/>
    </font>
  </fonts>
  <fills count="9">
    <fill>
      <patternFill patternType="none"/>
    </fill>
    <fill>
      <patternFill patternType="gray125"/>
    </fill>
    <fill>
      <patternFill patternType="solid">
        <fgColor rgb="FFF2F2F2"/>
      </patternFill>
    </fill>
    <fill>
      <patternFill patternType="solid">
        <fgColor rgb="FFA5A5A5"/>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CC99"/>
      </patternFill>
    </fill>
  </fills>
  <borders count="3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double">
        <color indexed="64"/>
      </left>
      <right/>
      <top/>
      <bottom/>
      <diagonal/>
    </border>
    <border>
      <left/>
      <right/>
      <top style="medium">
        <color indexed="64"/>
      </top>
      <bottom/>
      <diagonal/>
    </border>
    <border>
      <left/>
      <right/>
      <top/>
      <bottom style="medium">
        <color indexed="64"/>
      </bottom>
      <diagonal/>
    </border>
    <border>
      <left/>
      <right/>
      <top style="thick">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ck">
        <color indexed="64"/>
      </top>
      <bottom/>
      <diagonal/>
    </border>
    <border>
      <left style="medium">
        <color indexed="64"/>
      </left>
      <right/>
      <top style="thick">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s>
  <cellStyleXfs count="6">
    <xf numFmtId="0" fontId="0" fillId="0" borderId="0"/>
    <xf numFmtId="0" fontId="1" fillId="2" borderId="1" applyNumberFormat="0" applyAlignment="0" applyProtection="0"/>
    <xf numFmtId="0" fontId="2" fillId="3" borderId="2" applyNumberFormat="0" applyAlignment="0" applyProtection="0"/>
    <xf numFmtId="0" fontId="3" fillId="4" borderId="0" applyNumberFormat="0" applyBorder="0" applyAlignment="0" applyProtection="0"/>
    <xf numFmtId="0" fontId="4" fillId="0" borderId="0" applyNumberFormat="0" applyFill="0" applyBorder="0" applyAlignment="0" applyProtection="0"/>
    <xf numFmtId="0" fontId="33" fillId="8" borderId="1" applyNumberFormat="0" applyAlignment="0" applyProtection="0"/>
  </cellStyleXfs>
  <cellXfs count="210">
    <xf numFmtId="0" fontId="0" fillId="0" borderId="0" xfId="0"/>
    <xf numFmtId="0" fontId="11" fillId="0" borderId="0" xfId="0" applyFont="1" applyBorder="1" applyProtection="1"/>
    <xf numFmtId="14" fontId="6" fillId="0" borderId="0" xfId="0" applyNumberFormat="1" applyFont="1" applyBorder="1" applyProtection="1"/>
    <xf numFmtId="0" fontId="6" fillId="0" borderId="0" xfId="0" applyFont="1" applyFill="1" applyBorder="1" applyAlignment="1" applyProtection="1">
      <alignment horizontal="left" wrapText="1"/>
    </xf>
    <xf numFmtId="0" fontId="6" fillId="6" borderId="0" xfId="0" applyFont="1" applyFill="1" applyBorder="1" applyProtection="1"/>
    <xf numFmtId="0" fontId="13" fillId="0" borderId="0" xfId="0" applyFont="1" applyBorder="1" applyAlignment="1" applyProtection="1">
      <alignment horizontal="center" vertical="center" wrapText="1"/>
    </xf>
    <xf numFmtId="0" fontId="5" fillId="0" borderId="0" xfId="0" applyFont="1" applyBorder="1" applyProtection="1"/>
    <xf numFmtId="0" fontId="15" fillId="0" borderId="0" xfId="0" applyFont="1" applyBorder="1" applyAlignment="1" applyProtection="1">
      <alignment horizontal="center" wrapText="1"/>
    </xf>
    <xf numFmtId="0" fontId="18" fillId="0" borderId="0" xfId="0" applyFont="1" applyFill="1" applyBorder="1" applyAlignment="1" applyProtection="1">
      <alignment horizontal="center" wrapText="1"/>
    </xf>
    <xf numFmtId="2" fontId="10" fillId="0" borderId="0" xfId="1" applyNumberFormat="1" applyFont="1" applyFill="1" applyBorder="1" applyAlignment="1" applyProtection="1">
      <alignment horizontal="center"/>
    </xf>
    <xf numFmtId="164" fontId="2" fillId="0" borderId="0" xfId="1" applyNumberFormat="1" applyFont="1" applyFill="1" applyBorder="1" applyAlignment="1" applyProtection="1">
      <alignment horizontal="center"/>
    </xf>
    <xf numFmtId="0" fontId="12" fillId="2" borderId="7" xfId="1" applyFont="1" applyBorder="1" applyAlignment="1" applyProtection="1">
      <alignment horizontal="center" vertical="center"/>
    </xf>
    <xf numFmtId="0" fontId="6" fillId="0" borderId="0" xfId="0" applyFont="1" applyBorder="1" applyAlignment="1" applyProtection="1">
      <alignment horizontal="left" vertical="top" wrapText="1"/>
    </xf>
    <xf numFmtId="0" fontId="24" fillId="0" borderId="0" xfId="0" applyFont="1" applyBorder="1" applyAlignment="1" applyProtection="1">
      <alignment horizontal="center"/>
    </xf>
    <xf numFmtId="164" fontId="12" fillId="2" borderId="7" xfId="1" applyNumberFormat="1" applyFont="1" applyBorder="1" applyAlignment="1" applyProtection="1">
      <alignment horizontal="center" vertical="center"/>
    </xf>
    <xf numFmtId="2" fontId="20" fillId="0" borderId="0" xfId="1" applyNumberFormat="1" applyFont="1" applyFill="1" applyBorder="1" applyAlignment="1" applyProtection="1">
      <alignment horizontal="center"/>
    </xf>
    <xf numFmtId="0" fontId="11" fillId="0" borderId="0" xfId="0" applyFont="1" applyBorder="1" applyAlignment="1" applyProtection="1">
      <alignment horizontal="center" wrapText="1"/>
    </xf>
    <xf numFmtId="164" fontId="26" fillId="0" borderId="0" xfId="1" applyNumberFormat="1" applyFont="1" applyFill="1" applyBorder="1" applyAlignment="1" applyProtection="1">
      <alignment horizontal="center"/>
    </xf>
    <xf numFmtId="0" fontId="5" fillId="5" borderId="17" xfId="0" applyFont="1" applyFill="1" applyBorder="1" applyAlignment="1" applyProtection="1">
      <alignment horizontal="center" vertical="top" wrapText="1"/>
    </xf>
    <xf numFmtId="0" fontId="5" fillId="5" borderId="18" xfId="0" applyFont="1" applyFill="1" applyBorder="1" applyAlignment="1" applyProtection="1">
      <alignment horizontal="center" vertical="top" wrapText="1"/>
    </xf>
    <xf numFmtId="0" fontId="5" fillId="0" borderId="20" xfId="0" applyFont="1" applyBorder="1" applyAlignment="1" applyProtection="1">
      <alignment horizontal="center" vertical="center"/>
    </xf>
    <xf numFmtId="0" fontId="6" fillId="0" borderId="15" xfId="0" applyFont="1" applyBorder="1" applyAlignment="1" applyProtection="1">
      <alignment horizontal="left" vertical="center" wrapText="1"/>
    </xf>
    <xf numFmtId="0" fontId="5" fillId="0" borderId="19" xfId="0" applyFont="1" applyBorder="1" applyAlignment="1" applyProtection="1">
      <alignment horizontal="center" vertical="center"/>
    </xf>
    <xf numFmtId="0" fontId="6" fillId="0" borderId="0" xfId="0" applyFont="1" applyBorder="1" applyAlignment="1" applyProtection="1">
      <alignment wrapText="1"/>
    </xf>
    <xf numFmtId="0" fontId="6" fillId="0" borderId="0" xfId="0" applyFont="1" applyBorder="1" applyAlignment="1" applyProtection="1">
      <alignment horizontal="center" vertical="center" wrapText="1"/>
    </xf>
    <xf numFmtId="0" fontId="5" fillId="0" borderId="0" xfId="0" applyFont="1" applyBorder="1" applyAlignment="1" applyProtection="1">
      <alignment wrapText="1"/>
    </xf>
    <xf numFmtId="0" fontId="8" fillId="6" borderId="0" xfId="0" applyFont="1" applyFill="1" applyBorder="1" applyProtection="1"/>
    <xf numFmtId="0" fontId="7" fillId="0" borderId="0" xfId="0" applyFont="1" applyBorder="1" applyProtection="1"/>
    <xf numFmtId="0" fontId="17" fillId="0" borderId="0" xfId="0" applyFont="1" applyBorder="1" applyProtection="1"/>
    <xf numFmtId="0" fontId="6" fillId="0" borderId="0" xfId="0" applyFont="1" applyFill="1" applyBorder="1" applyProtection="1"/>
    <xf numFmtId="0" fontId="5" fillId="0" borderId="9" xfId="0" applyFont="1" applyBorder="1" applyAlignment="1" applyProtection="1">
      <alignment horizontal="center"/>
    </xf>
    <xf numFmtId="0" fontId="8" fillId="0" borderId="0" xfId="0" applyFont="1" applyBorder="1" applyProtection="1"/>
    <xf numFmtId="0" fontId="11" fillId="0" borderId="0" xfId="0" applyFont="1" applyBorder="1" applyAlignment="1" applyProtection="1">
      <alignment horizontal="center"/>
    </xf>
    <xf numFmtId="14" fontId="9" fillId="0" borderId="0" xfId="3" applyNumberFormat="1" applyFont="1" applyFill="1" applyBorder="1" applyProtection="1"/>
    <xf numFmtId="1" fontId="12" fillId="2" borderId="1" xfId="1" applyNumberFormat="1" applyFont="1" applyBorder="1" applyAlignment="1" applyProtection="1">
      <alignment horizontal="center" vertical="center"/>
    </xf>
    <xf numFmtId="1" fontId="12" fillId="6" borderId="0" xfId="1" applyNumberFormat="1" applyFont="1" applyFill="1" applyBorder="1" applyAlignment="1" applyProtection="1">
      <alignment horizontal="center" vertical="center"/>
    </xf>
    <xf numFmtId="0" fontId="29" fillId="0" borderId="0" xfId="0" applyFont="1" applyBorder="1" applyProtection="1"/>
    <xf numFmtId="0" fontId="30" fillId="0" borderId="0" xfId="0" applyFont="1" applyBorder="1" applyAlignment="1" applyProtection="1">
      <alignment horizontal="center"/>
    </xf>
    <xf numFmtId="0" fontId="29" fillId="0" borderId="0" xfId="0" applyFont="1" applyBorder="1" applyAlignment="1" applyProtection="1">
      <alignment horizontal="center"/>
    </xf>
    <xf numFmtId="49" fontId="19" fillId="0" borderId="0" xfId="0" applyNumberFormat="1" applyFont="1" applyBorder="1" applyAlignment="1" applyProtection="1">
      <alignment horizontal="center" vertical="center"/>
    </xf>
    <xf numFmtId="0" fontId="6" fillId="0" borderId="0" xfId="0" applyFont="1" applyBorder="1" applyAlignment="1" applyProtection="1">
      <alignment vertical="center"/>
    </xf>
    <xf numFmtId="0" fontId="15" fillId="0" borderId="0" xfId="0" applyFont="1" applyBorder="1" applyProtection="1"/>
    <xf numFmtId="0" fontId="14" fillId="0" borderId="0" xfId="0" applyFont="1" applyBorder="1" applyProtection="1"/>
    <xf numFmtId="0" fontId="7" fillId="7" borderId="0" xfId="0" applyFont="1" applyFill="1" applyBorder="1" applyProtection="1"/>
    <xf numFmtId="0" fontId="21" fillId="7" borderId="0" xfId="0" applyFont="1" applyFill="1" applyBorder="1" applyProtection="1"/>
    <xf numFmtId="0" fontId="22" fillId="7" borderId="0" xfId="0" applyFont="1" applyFill="1" applyBorder="1" applyProtection="1"/>
    <xf numFmtId="0" fontId="6" fillId="0" borderId="0" xfId="0" applyFont="1" applyFill="1" applyBorder="1" applyAlignment="1" applyProtection="1">
      <alignment vertical="center"/>
    </xf>
    <xf numFmtId="0" fontId="15" fillId="0" borderId="0" xfId="0" applyFont="1" applyFill="1" applyBorder="1" applyProtection="1"/>
    <xf numFmtId="0" fontId="14" fillId="0" borderId="0" xfId="0" applyFont="1" applyFill="1" applyBorder="1" applyProtection="1"/>
    <xf numFmtId="0" fontId="8" fillId="0" borderId="0" xfId="0" applyFont="1" applyFill="1" applyBorder="1" applyProtection="1"/>
    <xf numFmtId="0" fontId="0" fillId="0" borderId="0" xfId="0" applyFont="1" applyBorder="1" applyAlignment="1" applyProtection="1">
      <alignment horizontal="center"/>
    </xf>
    <xf numFmtId="0" fontId="5" fillId="0" borderId="0" xfId="0" applyFont="1" applyBorder="1" applyAlignment="1" applyProtection="1">
      <alignment horizontal="center"/>
    </xf>
    <xf numFmtId="0" fontId="25" fillId="5" borderId="12" xfId="0" applyFont="1" applyFill="1" applyBorder="1" applyProtection="1"/>
    <xf numFmtId="0" fontId="7" fillId="5" borderId="12" xfId="0" applyFont="1" applyFill="1" applyBorder="1" applyProtection="1"/>
    <xf numFmtId="0" fontId="13" fillId="5" borderId="12" xfId="0" applyFont="1" applyFill="1" applyBorder="1" applyAlignment="1" applyProtection="1">
      <alignment horizontal="center"/>
    </xf>
    <xf numFmtId="0" fontId="7" fillId="5" borderId="0" xfId="0" applyFont="1" applyFill="1" applyBorder="1" applyAlignment="1" applyProtection="1">
      <alignment wrapText="1"/>
    </xf>
    <xf numFmtId="0" fontId="7" fillId="5" borderId="0" xfId="0" applyFont="1" applyFill="1" applyBorder="1" applyProtection="1"/>
    <xf numFmtId="0" fontId="0" fillId="0" borderId="0" xfId="0" applyFont="1" applyProtection="1"/>
    <xf numFmtId="0" fontId="0" fillId="0" borderId="0" xfId="0" applyFont="1" applyBorder="1" applyAlignment="1" applyProtection="1"/>
    <xf numFmtId="0" fontId="0" fillId="0" borderId="0" xfId="0" applyFont="1" applyAlignment="1" applyProtection="1">
      <alignment wrapText="1"/>
    </xf>
    <xf numFmtId="0" fontId="13" fillId="7" borderId="0" xfId="0" applyFont="1" applyFill="1" applyBorder="1" applyAlignment="1" applyProtection="1">
      <alignment horizontal="center"/>
    </xf>
    <xf numFmtId="164" fontId="12" fillId="2" borderId="10" xfId="1" applyNumberFormat="1" applyFont="1" applyBorder="1" applyAlignment="1" applyProtection="1">
      <alignment horizontal="center" vertical="center"/>
    </xf>
    <xf numFmtId="0" fontId="32" fillId="7" borderId="0" xfId="0" applyFont="1" applyFill="1" applyBorder="1" applyProtection="1"/>
    <xf numFmtId="0" fontId="5" fillId="0" borderId="0" xfId="0" applyFont="1" applyBorder="1" applyAlignment="1" applyProtection="1">
      <alignment vertical="top" wrapText="1"/>
    </xf>
    <xf numFmtId="0" fontId="8" fillId="0" borderId="24" xfId="0" applyFont="1" applyBorder="1" applyProtection="1"/>
    <xf numFmtId="2" fontId="31" fillId="8" borderId="7" xfId="5" applyNumberFormat="1" applyFont="1" applyBorder="1" applyAlignment="1" applyProtection="1">
      <alignment horizontal="center" vertical="center"/>
      <protection locked="0"/>
    </xf>
    <xf numFmtId="14" fontId="31" fillId="8" borderId="7" xfId="5" applyNumberFormat="1" applyFont="1" applyBorder="1" applyAlignment="1" applyProtection="1">
      <alignment horizontal="center" vertical="center"/>
      <protection locked="0"/>
    </xf>
    <xf numFmtId="2" fontId="20" fillId="2" borderId="7" xfId="1" applyNumberFormat="1" applyFont="1" applyBorder="1" applyAlignment="1" applyProtection="1">
      <alignment horizontal="center" vertical="center"/>
    </xf>
    <xf numFmtId="0" fontId="36" fillId="6" borderId="0" xfId="0" applyFont="1" applyFill="1" applyBorder="1" applyProtection="1"/>
    <xf numFmtId="0" fontId="36" fillId="6" borderId="0" xfId="0" applyFont="1" applyFill="1" applyBorder="1" applyAlignment="1" applyProtection="1">
      <alignment wrapText="1"/>
    </xf>
    <xf numFmtId="0" fontId="37" fillId="0" borderId="0" xfId="0" applyFont="1" applyBorder="1" applyProtection="1"/>
    <xf numFmtId="0" fontId="7" fillId="0" borderId="0" xfId="0" applyFont="1" applyFill="1" applyBorder="1" applyProtection="1"/>
    <xf numFmtId="1" fontId="36" fillId="6" borderId="0" xfId="0" applyNumberFormat="1" applyFont="1" applyFill="1" applyBorder="1" applyAlignment="1" applyProtection="1">
      <alignment horizontal="left"/>
    </xf>
    <xf numFmtId="0" fontId="36" fillId="6" borderId="0" xfId="0" applyFont="1" applyFill="1" applyBorder="1" applyAlignment="1" applyProtection="1">
      <alignment horizontal="left"/>
    </xf>
    <xf numFmtId="0" fontId="36" fillId="0" borderId="0" xfId="0" applyFont="1" applyBorder="1" applyProtection="1"/>
    <xf numFmtId="0" fontId="7" fillId="0" borderId="10" xfId="0" applyFont="1" applyBorder="1" applyProtection="1"/>
    <xf numFmtId="0" fontId="7" fillId="0" borderId="0" xfId="0" applyFont="1" applyBorder="1" applyAlignment="1" applyProtection="1">
      <alignment wrapText="1"/>
    </xf>
    <xf numFmtId="0" fontId="39" fillId="6" borderId="0" xfId="0" applyFont="1" applyFill="1" applyBorder="1" applyProtection="1"/>
    <xf numFmtId="0" fontId="38" fillId="0" borderId="4" xfId="0" applyFont="1" applyBorder="1" applyProtection="1"/>
    <xf numFmtId="0" fontId="37" fillId="0" borderId="27" xfId="0" applyFont="1" applyBorder="1" applyProtection="1"/>
    <xf numFmtId="0" fontId="38" fillId="0" borderId="27" xfId="0" applyFont="1" applyBorder="1" applyProtection="1"/>
    <xf numFmtId="0" fontId="8" fillId="0" borderId="27" xfId="0" applyFont="1" applyBorder="1" applyProtection="1"/>
    <xf numFmtId="0" fontId="7" fillId="0" borderId="27" xfId="0" applyFont="1" applyBorder="1" applyProtection="1"/>
    <xf numFmtId="0" fontId="7" fillId="7" borderId="27" xfId="0" applyFont="1" applyFill="1" applyBorder="1" applyProtection="1"/>
    <xf numFmtId="0" fontId="8" fillId="0" borderId="27" xfId="0" applyFont="1" applyFill="1" applyBorder="1" applyProtection="1"/>
    <xf numFmtId="0" fontId="8" fillId="6" borderId="27" xfId="0" applyFont="1" applyFill="1" applyBorder="1" applyAlignment="1" applyProtection="1">
      <alignment wrapText="1"/>
    </xf>
    <xf numFmtId="0" fontId="7" fillId="5" borderId="29" xfId="0" applyFont="1" applyFill="1" applyBorder="1" applyProtection="1"/>
    <xf numFmtId="0" fontId="7" fillId="5" borderId="27" xfId="0" applyFont="1" applyFill="1" applyBorder="1" applyProtection="1"/>
    <xf numFmtId="0" fontId="5" fillId="0" borderId="24" xfId="0" applyFont="1" applyBorder="1" applyAlignment="1" applyProtection="1">
      <alignment horizontal="center"/>
    </xf>
    <xf numFmtId="0" fontId="5" fillId="0" borderId="24" xfId="0" applyFont="1" applyBorder="1" applyAlignment="1" applyProtection="1">
      <alignment horizontal="center" vertical="top"/>
    </xf>
    <xf numFmtId="0" fontId="5" fillId="0" borderId="24" xfId="0" applyFont="1" applyBorder="1" applyAlignment="1" applyProtection="1">
      <alignment horizontal="center" vertical="center"/>
    </xf>
    <xf numFmtId="0" fontId="5" fillId="0" borderId="24" xfId="0" applyFont="1" applyFill="1" applyBorder="1" applyAlignment="1" applyProtection="1">
      <alignment horizontal="center"/>
    </xf>
    <xf numFmtId="0" fontId="5" fillId="6" borderId="24" xfId="0" applyFont="1" applyFill="1" applyBorder="1" applyAlignment="1" applyProtection="1">
      <alignment horizontal="center"/>
    </xf>
    <xf numFmtId="0" fontId="20" fillId="7" borderId="24" xfId="0" applyFont="1" applyFill="1" applyBorder="1" applyAlignment="1" applyProtection="1">
      <alignment horizontal="center" vertical="center"/>
    </xf>
    <xf numFmtId="0" fontId="20" fillId="5" borderId="30" xfId="0" applyFont="1" applyFill="1" applyBorder="1" applyAlignment="1" applyProtection="1">
      <alignment horizontal="center"/>
    </xf>
    <xf numFmtId="0" fontId="20" fillId="5" borderId="24" xfId="0" applyFont="1" applyFill="1" applyBorder="1" applyAlignment="1" applyProtection="1">
      <alignment horizontal="center" vertical="center"/>
    </xf>
    <xf numFmtId="0" fontId="20" fillId="5" borderId="8" xfId="0" applyFont="1" applyFill="1" applyBorder="1" applyAlignment="1" applyProtection="1">
      <alignment horizontal="center"/>
    </xf>
    <xf numFmtId="0" fontId="7" fillId="5" borderId="11" xfId="0" applyFont="1" applyFill="1" applyBorder="1" applyProtection="1"/>
    <xf numFmtId="0" fontId="7" fillId="5" borderId="28" xfId="0" applyFont="1" applyFill="1" applyBorder="1" applyProtection="1"/>
    <xf numFmtId="2" fontId="26" fillId="0" borderId="27" xfId="0" applyNumberFormat="1" applyFont="1" applyBorder="1" applyProtection="1"/>
    <xf numFmtId="0" fontId="0" fillId="0" borderId="27" xfId="0" applyBorder="1" applyProtection="1"/>
    <xf numFmtId="2" fontId="36" fillId="6" borderId="0" xfId="0" applyNumberFormat="1" applyFont="1" applyFill="1" applyBorder="1" applyProtection="1"/>
    <xf numFmtId="0" fontId="41" fillId="0" borderId="24" xfId="0" applyFont="1" applyFill="1" applyBorder="1" applyAlignment="1" applyProtection="1">
      <alignment vertical="center"/>
    </xf>
    <xf numFmtId="0" fontId="31" fillId="8" borderId="31" xfId="5" applyFont="1" applyBorder="1" applyAlignment="1" applyProtection="1">
      <alignment horizontal="center" vertical="center" wrapText="1"/>
      <protection locked="0"/>
    </xf>
    <xf numFmtId="0" fontId="1" fillId="2" borderId="31" xfId="1" applyBorder="1" applyAlignment="1" applyProtection="1">
      <alignment horizontal="center" vertical="center"/>
    </xf>
    <xf numFmtId="0" fontId="6" fillId="0" borderId="0" xfId="0" applyFont="1" applyBorder="1" applyProtection="1"/>
    <xf numFmtId="14" fontId="22" fillId="0" borderId="0" xfId="0" applyNumberFormat="1" applyFont="1" applyBorder="1" applyProtection="1"/>
    <xf numFmtId="0" fontId="22" fillId="0" borderId="0" xfId="0" applyFont="1" applyBorder="1" applyAlignment="1" applyProtection="1">
      <alignment horizontal="center"/>
    </xf>
    <xf numFmtId="0" fontId="22" fillId="0" borderId="0" xfId="0" applyFont="1" applyBorder="1" applyProtection="1"/>
    <xf numFmtId="14" fontId="7" fillId="0" borderId="0" xfId="0" applyNumberFormat="1" applyFont="1" applyBorder="1" applyProtection="1"/>
    <xf numFmtId="0" fontId="7" fillId="0" borderId="0" xfId="0" applyFont="1" applyBorder="1" applyAlignment="1" applyProtection="1">
      <alignment horizontal="center"/>
    </xf>
    <xf numFmtId="14" fontId="22" fillId="0" borderId="0" xfId="0" applyNumberFormat="1" applyFont="1" applyFill="1" applyBorder="1" applyProtection="1"/>
    <xf numFmtId="0" fontId="22" fillId="0" borderId="0" xfId="0" applyFont="1" applyFill="1" applyBorder="1" applyAlignment="1" applyProtection="1">
      <alignment horizontal="center"/>
    </xf>
    <xf numFmtId="0" fontId="22" fillId="0" borderId="0" xfId="0" applyFont="1" applyFill="1" applyBorder="1" applyProtection="1"/>
    <xf numFmtId="0" fontId="7" fillId="6" borderId="0" xfId="0" applyFont="1" applyFill="1" applyBorder="1" applyProtection="1"/>
    <xf numFmtId="0" fontId="42" fillId="0" borderId="24" xfId="0" applyFont="1" applyFill="1" applyBorder="1" applyProtection="1"/>
    <xf numFmtId="0" fontId="43" fillId="0" borderId="24" xfId="0" applyFont="1" applyFill="1" applyBorder="1" applyProtection="1"/>
    <xf numFmtId="0" fontId="40" fillId="0" borderId="24" xfId="0" applyFont="1" applyFill="1" applyBorder="1" applyProtection="1"/>
    <xf numFmtId="0" fontId="8" fillId="0" borderId="24" xfId="0" applyFont="1" applyFill="1" applyBorder="1" applyProtection="1"/>
    <xf numFmtId="0" fontId="36" fillId="6" borderId="0" xfId="0" applyFont="1" applyFill="1" applyBorder="1" applyAlignment="1" applyProtection="1">
      <alignment horizontal="center"/>
    </xf>
    <xf numFmtId="14" fontId="36" fillId="6" borderId="0" xfId="0" applyNumberFormat="1" applyFont="1" applyFill="1" applyBorder="1" applyAlignment="1" applyProtection="1">
      <alignment horizontal="center"/>
    </xf>
    <xf numFmtId="0" fontId="44" fillId="6" borderId="0" xfId="0" applyFont="1" applyFill="1" applyBorder="1" applyAlignment="1" applyProtection="1">
      <alignment horizontal="center"/>
    </xf>
    <xf numFmtId="0" fontId="36" fillId="6" borderId="31" xfId="0" applyFont="1" applyFill="1" applyBorder="1" applyAlignment="1" applyProtection="1">
      <alignment horizontal="center"/>
    </xf>
    <xf numFmtId="14" fontId="7" fillId="0" borderId="0" xfId="0" applyNumberFormat="1" applyFont="1" applyFill="1" applyBorder="1" applyProtection="1"/>
    <xf numFmtId="0" fontId="45" fillId="0" borderId="0" xfId="0" applyFont="1" applyBorder="1" applyProtection="1"/>
    <xf numFmtId="14" fontId="44" fillId="6" borderId="0" xfId="0" applyNumberFormat="1" applyFont="1" applyFill="1" applyBorder="1" applyAlignment="1" applyProtection="1">
      <alignment horizontal="center"/>
    </xf>
    <xf numFmtId="0" fontId="0" fillId="0" borderId="0" xfId="5" applyNumberFormat="1" applyFont="1" applyFill="1" applyBorder="1" applyAlignment="1" applyProtection="1"/>
    <xf numFmtId="0" fontId="0" fillId="0" borderId="0" xfId="1" applyNumberFormat="1" applyFont="1" applyFill="1" applyBorder="1" applyAlignment="1" applyProtection="1"/>
    <xf numFmtId="0" fontId="0" fillId="7" borderId="0" xfId="5" applyNumberFormat="1" applyFont="1" applyFill="1" applyBorder="1" applyAlignment="1" applyProtection="1"/>
    <xf numFmtId="164" fontId="12" fillId="2" borderId="0" xfId="1" applyNumberFormat="1" applyFont="1" applyBorder="1" applyAlignment="1" applyProtection="1">
      <alignment horizontal="center" vertical="center"/>
    </xf>
    <xf numFmtId="164" fontId="35" fillId="2" borderId="0" xfId="1" applyNumberFormat="1" applyFont="1" applyBorder="1" applyAlignment="1" applyProtection="1">
      <alignment horizontal="center" vertical="center"/>
    </xf>
    <xf numFmtId="2" fontId="12" fillId="2" borderId="32" xfId="1" applyNumberFormat="1" applyFont="1" applyBorder="1" applyAlignment="1" applyProtection="1">
      <alignment horizontal="center" vertical="center"/>
    </xf>
    <xf numFmtId="2" fontId="31" fillId="8" borderId="32" xfId="5" applyNumberFormat="1" applyFont="1" applyBorder="1" applyAlignment="1" applyProtection="1">
      <alignment horizontal="center" vertical="center"/>
      <protection locked="0"/>
    </xf>
    <xf numFmtId="0" fontId="0" fillId="0" borderId="0" xfId="0" applyNumberFormat="1" applyFont="1" applyFill="1" applyBorder="1" applyAlignment="1" applyProtection="1"/>
    <xf numFmtId="0" fontId="11" fillId="0" borderId="17" xfId="0" applyFont="1" applyBorder="1" applyAlignment="1" applyProtection="1">
      <alignment horizontal="center" wrapText="1"/>
    </xf>
    <xf numFmtId="0" fontId="0" fillId="0" borderId="20" xfId="0" applyBorder="1" applyAlignment="1" applyProtection="1">
      <alignment horizontal="center"/>
    </xf>
    <xf numFmtId="2" fontId="12" fillId="2" borderId="33" xfId="1" applyNumberFormat="1" applyFont="1" applyBorder="1" applyAlignment="1" applyProtection="1">
      <alignment horizontal="center"/>
    </xf>
    <xf numFmtId="0" fontId="34" fillId="0" borderId="0" xfId="0" applyFont="1" applyBorder="1" applyProtection="1"/>
    <xf numFmtId="0" fontId="0" fillId="0" borderId="0" xfId="0" applyFont="1" applyBorder="1" applyAlignment="1" applyProtection="1">
      <alignment wrapText="1"/>
    </xf>
    <xf numFmtId="0" fontId="40" fillId="0" borderId="0" xfId="2" applyNumberFormat="1" applyFont="1" applyFill="1" applyBorder="1" applyAlignment="1" applyProtection="1"/>
    <xf numFmtId="0" fontId="46" fillId="5" borderId="0" xfId="1" applyNumberFormat="1" applyFont="1" applyFill="1" applyBorder="1" applyAlignment="1" applyProtection="1"/>
    <xf numFmtId="0" fontId="20" fillId="7" borderId="3" xfId="0" applyFont="1" applyFill="1" applyBorder="1" applyAlignment="1" applyProtection="1">
      <alignment horizontal="center"/>
    </xf>
    <xf numFmtId="0" fontId="32" fillId="7" borderId="10" xfId="0" applyFont="1" applyFill="1" applyBorder="1" applyProtection="1"/>
    <xf numFmtId="0" fontId="7" fillId="7" borderId="10" xfId="0" applyFont="1" applyFill="1" applyBorder="1" applyProtection="1"/>
    <xf numFmtId="0" fontId="13" fillId="7" borderId="10" xfId="0" applyFont="1" applyFill="1" applyBorder="1" applyAlignment="1" applyProtection="1">
      <alignment horizontal="center"/>
    </xf>
    <xf numFmtId="0" fontId="21" fillId="7" borderId="10" xfId="0" applyFont="1" applyFill="1" applyBorder="1" applyProtection="1"/>
    <xf numFmtId="0" fontId="22" fillId="7" borderId="10" xfId="0" applyFont="1" applyFill="1" applyBorder="1" applyProtection="1"/>
    <xf numFmtId="0" fontId="7" fillId="7" borderId="4" xfId="0" applyFont="1" applyFill="1" applyBorder="1" applyProtection="1"/>
    <xf numFmtId="0" fontId="5" fillId="7" borderId="8" xfId="0" applyFont="1" applyFill="1" applyBorder="1" applyAlignment="1" applyProtection="1">
      <alignment horizontal="center"/>
    </xf>
    <xf numFmtId="0" fontId="6" fillId="7" borderId="11" xfId="0" applyFont="1" applyFill="1" applyBorder="1" applyProtection="1"/>
    <xf numFmtId="164" fontId="12" fillId="2" borderId="11" xfId="1" applyNumberFormat="1" applyFont="1" applyBorder="1" applyAlignment="1" applyProtection="1">
      <alignment horizontal="center" vertical="center"/>
    </xf>
    <xf numFmtId="0" fontId="15" fillId="7" borderId="11" xfId="0" applyFont="1" applyFill="1" applyBorder="1" applyProtection="1"/>
    <xf numFmtId="0" fontId="14" fillId="7" borderId="11" xfId="0" applyFont="1" applyFill="1" applyBorder="1" applyProtection="1"/>
    <xf numFmtId="0" fontId="8" fillId="7" borderId="28" xfId="0" applyFont="1" applyFill="1" applyBorder="1" applyProtection="1"/>
    <xf numFmtId="0" fontId="20" fillId="5" borderId="13" xfId="0" applyFont="1" applyFill="1" applyBorder="1" applyAlignment="1" applyProtection="1">
      <alignment horizontal="center" vertical="top"/>
    </xf>
    <xf numFmtId="14" fontId="31" fillId="6" borderId="0" xfId="5" applyNumberFormat="1" applyFont="1" applyFill="1" applyBorder="1" applyAlignment="1" applyProtection="1">
      <alignment horizontal="center" vertical="center"/>
      <protection locked="0"/>
    </xf>
    <xf numFmtId="2" fontId="12" fillId="2" borderId="7" xfId="1" applyNumberFormat="1" applyFont="1" applyBorder="1" applyAlignment="1" applyProtection="1">
      <alignment horizontal="center" vertical="center"/>
    </xf>
    <xf numFmtId="0" fontId="45" fillId="0" borderId="0" xfId="0" applyFont="1"/>
    <xf numFmtId="0" fontId="6" fillId="0" borderId="0" xfId="0" applyFont="1" applyBorder="1" applyAlignment="1" applyProtection="1">
      <alignment horizontal="center"/>
    </xf>
    <xf numFmtId="0" fontId="6" fillId="0" borderId="0" xfId="0" applyFont="1" applyBorder="1" applyAlignment="1" applyProtection="1"/>
    <xf numFmtId="0" fontId="7" fillId="7" borderId="0" xfId="0" applyFont="1" applyFill="1" applyBorder="1" applyAlignment="1" applyProtection="1">
      <alignment horizontal="left" vertical="center" wrapText="1"/>
    </xf>
    <xf numFmtId="0" fontId="34"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7" fillId="0" borderId="24" xfId="0" applyFont="1" applyFill="1" applyBorder="1" applyProtection="1"/>
    <xf numFmtId="0" fontId="7" fillId="0" borderId="24" xfId="0" applyFont="1" applyFill="1" applyBorder="1" applyAlignment="1" applyProtection="1">
      <alignment wrapText="1"/>
    </xf>
    <xf numFmtId="14" fontId="36" fillId="6" borderId="0" xfId="0" applyNumberFormat="1" applyFont="1" applyFill="1" applyBorder="1" applyAlignment="1" applyProtection="1">
      <alignment horizontal="center" vertical="center"/>
    </xf>
    <xf numFmtId="0" fontId="5"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15" fontId="6" fillId="0" borderId="0" xfId="0" applyNumberFormat="1" applyFont="1" applyBorder="1" applyProtection="1"/>
    <xf numFmtId="0" fontId="40" fillId="0" borderId="0" xfId="1" applyNumberFormat="1" applyFont="1" applyFill="1" applyBorder="1" applyAlignment="1" applyProtection="1"/>
    <xf numFmtId="0" fontId="36" fillId="0" borderId="0" xfId="0" applyFont="1" applyFill="1" applyBorder="1" applyAlignment="1" applyProtection="1">
      <alignment horizontal="center"/>
    </xf>
    <xf numFmtId="14" fontId="36" fillId="0" borderId="0" xfId="0" applyNumberFormat="1" applyFont="1" applyFill="1" applyBorder="1" applyProtection="1"/>
    <xf numFmtId="0" fontId="34" fillId="0" borderId="0" xfId="0" applyFont="1" applyBorder="1" applyAlignment="1" applyProtection="1">
      <alignment horizontal="left" vertical="top" wrapText="1"/>
    </xf>
    <xf numFmtId="0" fontId="34" fillId="0" borderId="0" xfId="0" applyFont="1" applyBorder="1" applyAlignment="1" applyProtection="1">
      <alignment horizontal="left"/>
    </xf>
    <xf numFmtId="0" fontId="5" fillId="0" borderId="0"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6" fillId="0" borderId="0" xfId="0" applyFont="1" applyBorder="1" applyAlignment="1" applyProtection="1"/>
    <xf numFmtId="0" fontId="6" fillId="0" borderId="0" xfId="0" applyFont="1" applyBorder="1" applyAlignment="1" applyProtection="1">
      <alignment horizontal="left" wrapText="1"/>
    </xf>
    <xf numFmtId="0" fontId="5" fillId="0" borderId="0" xfId="0" applyFont="1" applyBorder="1" applyAlignment="1" applyProtection="1">
      <alignment horizontal="left" vertical="top" wrapText="1"/>
    </xf>
    <xf numFmtId="0" fontId="31" fillId="7" borderId="0" xfId="0" applyFont="1" applyFill="1" applyBorder="1" applyAlignment="1" applyProtection="1">
      <alignment horizontal="left" vertical="center" wrapText="1"/>
    </xf>
    <xf numFmtId="0" fontId="7" fillId="7" borderId="0" xfId="0" applyFont="1" applyFill="1" applyBorder="1" applyAlignment="1" applyProtection="1">
      <alignment horizontal="left" vertical="center" wrapText="1"/>
    </xf>
    <xf numFmtId="0" fontId="16" fillId="0" borderId="24" xfId="4" applyFont="1" applyBorder="1" applyAlignment="1" applyProtection="1">
      <alignment horizontal="left"/>
    </xf>
    <xf numFmtId="0" fontId="16" fillId="0" borderId="0" xfId="4" applyFont="1" applyBorder="1" applyAlignment="1" applyProtection="1">
      <alignment horizontal="left"/>
    </xf>
    <xf numFmtId="0" fontId="31" fillId="8" borderId="25" xfId="5" applyFont="1" applyBorder="1" applyAlignment="1" applyProtection="1">
      <alignment horizontal="center" vertical="center" wrapText="1"/>
      <protection locked="0"/>
    </xf>
    <xf numFmtId="0" fontId="31" fillId="8" borderId="26" xfId="5" applyFont="1" applyBorder="1" applyAlignment="1" applyProtection="1">
      <alignment horizontal="center" vertical="center" wrapText="1"/>
      <protection locked="0"/>
    </xf>
    <xf numFmtId="0" fontId="23" fillId="5" borderId="3" xfId="0" applyFont="1" applyFill="1" applyBorder="1" applyAlignment="1" applyProtection="1">
      <alignment horizontal="center" vertical="center" wrapText="1"/>
    </xf>
    <xf numFmtId="0" fontId="23" fillId="5" borderId="10" xfId="0" applyFont="1" applyFill="1" applyBorder="1" applyAlignment="1" applyProtection="1">
      <alignment horizontal="center" vertical="center" wrapText="1"/>
    </xf>
    <xf numFmtId="0" fontId="23" fillId="5" borderId="4" xfId="0" applyFont="1" applyFill="1" applyBorder="1" applyAlignment="1" applyProtection="1">
      <alignment horizontal="center" vertical="center" wrapText="1"/>
    </xf>
    <xf numFmtId="0" fontId="23" fillId="5" borderId="24" xfId="0"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23" fillId="5" borderId="27" xfId="0" applyFont="1" applyFill="1" applyBorder="1" applyAlignment="1" applyProtection="1">
      <alignment horizontal="center" vertical="center" wrapText="1"/>
    </xf>
    <xf numFmtId="0" fontId="23" fillId="5" borderId="8" xfId="0" applyFont="1" applyFill="1" applyBorder="1" applyAlignment="1" applyProtection="1">
      <alignment horizontal="center" vertical="center" wrapText="1"/>
    </xf>
    <xf numFmtId="0" fontId="23" fillId="5" borderId="11" xfId="0" applyFont="1" applyFill="1" applyBorder="1" applyAlignment="1" applyProtection="1">
      <alignment horizontal="center" vertical="center" wrapText="1"/>
    </xf>
    <xf numFmtId="0" fontId="23" fillId="5" borderId="28" xfId="0" applyFont="1" applyFill="1" applyBorder="1" applyAlignment="1" applyProtection="1">
      <alignment horizontal="center" vertical="center" wrapText="1"/>
    </xf>
    <xf numFmtId="0" fontId="36" fillId="6" borderId="0" xfId="0" applyFont="1" applyFill="1" applyBorder="1" applyAlignment="1" applyProtection="1">
      <alignment horizontal="center" wrapText="1"/>
    </xf>
    <xf numFmtId="0" fontId="6" fillId="0" borderId="0" xfId="0" applyFont="1" applyBorder="1" applyAlignment="1" applyProtection="1">
      <alignment horizontal="center" wrapText="1"/>
    </xf>
    <xf numFmtId="0" fontId="6" fillId="0" borderId="0" xfId="0" applyFont="1" applyBorder="1" applyAlignment="1" applyProtection="1">
      <alignment horizontal="center"/>
    </xf>
    <xf numFmtId="0" fontId="7" fillId="8" borderId="34" xfId="5" applyFont="1" applyBorder="1" applyAlignment="1" applyProtection="1">
      <alignment horizontal="center" vertical="center" wrapText="1"/>
    </xf>
    <xf numFmtId="0" fontId="7" fillId="8" borderId="35" xfId="5" applyFont="1" applyBorder="1" applyAlignment="1" applyProtection="1">
      <alignment horizontal="center" vertical="center" wrapText="1"/>
    </xf>
    <xf numFmtId="0" fontId="5" fillId="5" borderId="5" xfId="0" applyFont="1" applyFill="1" applyBorder="1" applyAlignment="1" applyProtection="1">
      <alignment horizontal="center"/>
    </xf>
    <xf numFmtId="0" fontId="5" fillId="5" borderId="6" xfId="0" applyFont="1" applyFill="1" applyBorder="1" applyAlignment="1" applyProtection="1">
      <alignment horizontal="center"/>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5" borderId="3"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6" fillId="0" borderId="14"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6" fillId="0" borderId="22" xfId="0" applyFont="1" applyBorder="1" applyAlignment="1" applyProtection="1">
      <alignment horizontal="left" vertical="center" wrapText="1"/>
    </xf>
    <xf numFmtId="0" fontId="6" fillId="0" borderId="23" xfId="0" applyFont="1" applyBorder="1" applyAlignment="1" applyProtection="1">
      <alignment horizontal="left" vertical="center" wrapText="1"/>
    </xf>
  </cellXfs>
  <cellStyles count="6">
    <cellStyle name="Calculation" xfId="1" builtinId="22"/>
    <cellStyle name="Check Cell" xfId="2" builtinId="23"/>
    <cellStyle name="Good" xfId="3" builtinId="26"/>
    <cellStyle name="Hyperlink" xfId="4" builtinId="8"/>
    <cellStyle name="Input" xfId="5"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1190625</xdr:colOff>
      <xdr:row>5</xdr:row>
      <xdr:rowOff>85726</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492250" cy="1301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68"/>
  <sheetViews>
    <sheetView showGridLines="0" tabSelected="1" topLeftCell="A10" zoomScale="70" zoomScaleNormal="70" workbookViewId="0">
      <selection activeCell="H18" sqref="H18"/>
    </sheetView>
  </sheetViews>
  <sheetFormatPr defaultColWidth="13" defaultRowHeight="18.5" zeroHeight="1" x14ac:dyDescent="0.45"/>
  <cols>
    <col min="1" max="1" width="4.26953125" style="30" bestFit="1" customWidth="1"/>
    <col min="2" max="2" width="27.81640625" style="105" customWidth="1"/>
    <col min="3" max="3" width="13" style="105" customWidth="1"/>
    <col min="4" max="4" width="19.81640625" style="105" customWidth="1"/>
    <col min="5" max="5" width="19" style="105" customWidth="1"/>
    <col min="6" max="6" width="23.26953125" style="105" customWidth="1"/>
    <col min="7" max="7" width="20.26953125" style="105" customWidth="1"/>
    <col min="8" max="8" width="14.453125" style="105" customWidth="1"/>
    <col min="9" max="9" width="12" style="105" customWidth="1"/>
    <col min="10" max="10" width="18.54296875" style="105" customWidth="1"/>
    <col min="11" max="11" width="18.26953125" style="105" customWidth="1"/>
    <col min="12" max="12" width="3.81640625" style="105" customWidth="1"/>
    <col min="13" max="13" width="17.1796875" style="105" customWidth="1"/>
    <col min="14" max="14" width="13" style="31" customWidth="1"/>
    <col min="15" max="15" width="10.1796875" style="49" hidden="1" customWidth="1"/>
    <col min="16" max="16" width="46.54296875" style="77" hidden="1" customWidth="1"/>
    <col min="17" max="17" width="11.7265625" style="68" hidden="1" customWidth="1"/>
    <col min="18" max="18" width="17.54296875" style="68" hidden="1" customWidth="1"/>
    <col min="19" max="19" width="17.1796875" style="68" hidden="1" customWidth="1"/>
    <col min="20" max="20" width="15.453125" style="68" hidden="1" customWidth="1"/>
    <col min="21" max="21" width="19.26953125" style="68" hidden="1" customWidth="1"/>
    <col min="22" max="22" width="27.26953125" style="68" hidden="1" customWidth="1"/>
    <col min="23" max="23" width="24.1796875" style="27" hidden="1" customWidth="1"/>
    <col min="24" max="24" width="15.26953125" style="27" customWidth="1"/>
    <col min="25" max="25" width="23" style="27" customWidth="1"/>
    <col min="26" max="26" width="30.7265625" style="27" customWidth="1"/>
    <col min="27" max="16384" width="13" style="27"/>
  </cols>
  <sheetData>
    <row r="1" spans="1:23" ht="18.75" customHeight="1" x14ac:dyDescent="0.45">
      <c r="A1" s="186" t="s">
        <v>78</v>
      </c>
      <c r="B1" s="187"/>
      <c r="C1" s="187"/>
      <c r="D1" s="187"/>
      <c r="E1" s="187"/>
      <c r="F1" s="187"/>
      <c r="G1" s="187"/>
      <c r="H1" s="187"/>
      <c r="I1" s="187"/>
      <c r="J1" s="187"/>
      <c r="K1" s="187"/>
      <c r="L1" s="187"/>
      <c r="M1" s="187"/>
      <c r="N1" s="188"/>
      <c r="O1" s="102"/>
    </row>
    <row r="2" spans="1:23" ht="18.75" customHeight="1" x14ac:dyDescent="0.45">
      <c r="A2" s="189"/>
      <c r="B2" s="190"/>
      <c r="C2" s="190"/>
      <c r="D2" s="190"/>
      <c r="E2" s="190"/>
      <c r="F2" s="190"/>
      <c r="G2" s="190"/>
      <c r="H2" s="190"/>
      <c r="I2" s="190"/>
      <c r="J2" s="190"/>
      <c r="K2" s="190"/>
      <c r="L2" s="190"/>
      <c r="M2" s="190"/>
      <c r="N2" s="191"/>
      <c r="O2" s="102"/>
      <c r="Q2" s="68" t="s">
        <v>16</v>
      </c>
      <c r="R2" s="68" t="s">
        <v>16</v>
      </c>
      <c r="S2" s="68" t="s">
        <v>16</v>
      </c>
      <c r="T2" s="68" t="s">
        <v>16</v>
      </c>
      <c r="U2" s="68" t="s">
        <v>16</v>
      </c>
      <c r="V2" s="195" t="s">
        <v>17</v>
      </c>
      <c r="W2" s="195" t="s">
        <v>18</v>
      </c>
    </row>
    <row r="3" spans="1:23" ht="18.75" customHeight="1" x14ac:dyDescent="0.45">
      <c r="A3" s="189"/>
      <c r="B3" s="190"/>
      <c r="C3" s="190"/>
      <c r="D3" s="190"/>
      <c r="E3" s="190"/>
      <c r="F3" s="190"/>
      <c r="G3" s="190"/>
      <c r="H3" s="190"/>
      <c r="I3" s="190"/>
      <c r="J3" s="190"/>
      <c r="K3" s="190"/>
      <c r="L3" s="190"/>
      <c r="M3" s="190"/>
      <c r="N3" s="191"/>
      <c r="O3" s="102"/>
      <c r="P3" s="77" t="s">
        <v>19</v>
      </c>
      <c r="Q3" s="68" t="s">
        <v>20</v>
      </c>
      <c r="R3" s="68" t="s">
        <v>21</v>
      </c>
      <c r="S3" s="69" t="s">
        <v>22</v>
      </c>
      <c r="T3" s="69" t="s">
        <v>20</v>
      </c>
      <c r="U3" s="69" t="s">
        <v>21</v>
      </c>
      <c r="V3" s="195"/>
      <c r="W3" s="195"/>
    </row>
    <row r="4" spans="1:23" ht="18.75" customHeight="1" x14ac:dyDescent="0.45">
      <c r="A4" s="189"/>
      <c r="B4" s="190"/>
      <c r="C4" s="190"/>
      <c r="D4" s="190"/>
      <c r="E4" s="190"/>
      <c r="F4" s="190"/>
      <c r="G4" s="190"/>
      <c r="H4" s="190"/>
      <c r="I4" s="190"/>
      <c r="J4" s="190"/>
      <c r="K4" s="190"/>
      <c r="L4" s="190"/>
      <c r="M4" s="190"/>
      <c r="N4" s="191"/>
      <c r="O4" s="102"/>
      <c r="P4" s="68"/>
      <c r="W4" s="101"/>
    </row>
    <row r="5" spans="1:23" ht="18.75" customHeight="1" x14ac:dyDescent="0.45">
      <c r="A5" s="189"/>
      <c r="B5" s="190"/>
      <c r="C5" s="190"/>
      <c r="D5" s="190"/>
      <c r="E5" s="190"/>
      <c r="F5" s="190"/>
      <c r="G5" s="190"/>
      <c r="H5" s="190"/>
      <c r="I5" s="190"/>
      <c r="J5" s="190"/>
      <c r="K5" s="190"/>
      <c r="L5" s="190"/>
      <c r="M5" s="190"/>
      <c r="N5" s="191"/>
      <c r="O5" s="102"/>
      <c r="P5" s="68"/>
      <c r="W5" s="101"/>
    </row>
    <row r="6" spans="1:23" ht="18.649999999999999" customHeight="1" thickBot="1" x14ac:dyDescent="0.5">
      <c r="A6" s="192"/>
      <c r="B6" s="193"/>
      <c r="C6" s="193"/>
      <c r="D6" s="193"/>
      <c r="E6" s="193"/>
      <c r="F6" s="193"/>
      <c r="G6" s="193"/>
      <c r="H6" s="193"/>
      <c r="I6" s="193"/>
      <c r="J6" s="193"/>
      <c r="K6" s="193"/>
      <c r="L6" s="193"/>
      <c r="M6" s="193"/>
      <c r="N6" s="194"/>
      <c r="O6" s="102"/>
      <c r="P6" s="68" t="s">
        <v>69</v>
      </c>
      <c r="Q6" s="68">
        <v>280</v>
      </c>
      <c r="R6" s="68">
        <v>40</v>
      </c>
      <c r="S6" s="68">
        <v>35</v>
      </c>
      <c r="T6" s="68">
        <v>252</v>
      </c>
      <c r="U6" s="68">
        <v>36</v>
      </c>
      <c r="V6" s="68">
        <v>4</v>
      </c>
      <c r="W6" s="101">
        <f t="shared" ref="W6:W9" si="0">V6*S6/5</f>
        <v>28</v>
      </c>
    </row>
    <row r="7" spans="1:23" ht="27.65" customHeight="1" x14ac:dyDescent="0.5">
      <c r="A7" s="88"/>
      <c r="M7" s="75"/>
      <c r="N7" s="78"/>
      <c r="O7" s="115"/>
      <c r="P7" s="68" t="s">
        <v>23</v>
      </c>
      <c r="Q7" s="68">
        <v>280</v>
      </c>
      <c r="R7" s="68">
        <v>40</v>
      </c>
      <c r="S7" s="68">
        <v>35</v>
      </c>
      <c r="T7" s="68">
        <v>252</v>
      </c>
      <c r="U7" s="68">
        <v>36</v>
      </c>
      <c r="V7" s="68">
        <v>4</v>
      </c>
      <c r="W7" s="101">
        <f t="shared" si="0"/>
        <v>28</v>
      </c>
    </row>
    <row r="8" spans="1:23" s="70" customFormat="1" ht="26" x14ac:dyDescent="0.6">
      <c r="A8" s="182" t="s">
        <v>24</v>
      </c>
      <c r="B8" s="183"/>
      <c r="C8" s="183"/>
      <c r="D8" s="183"/>
      <c r="E8" s="183"/>
      <c r="F8" s="183"/>
      <c r="G8" s="183"/>
      <c r="H8" s="28"/>
      <c r="I8" s="28"/>
      <c r="J8" s="28"/>
      <c r="K8" s="28"/>
      <c r="L8" s="28"/>
      <c r="N8" s="79"/>
      <c r="O8" s="116"/>
      <c r="P8" s="68" t="s">
        <v>25</v>
      </c>
      <c r="Q8" s="68">
        <v>320</v>
      </c>
      <c r="R8" s="68">
        <v>40</v>
      </c>
      <c r="S8" s="68">
        <v>40</v>
      </c>
      <c r="T8" s="68">
        <v>288</v>
      </c>
      <c r="U8" s="68">
        <v>36</v>
      </c>
      <c r="V8" s="68">
        <v>4</v>
      </c>
      <c r="W8" s="101">
        <f t="shared" si="0"/>
        <v>32</v>
      </c>
    </row>
    <row r="9" spans="1:23" ht="22" customHeight="1" thickBot="1" x14ac:dyDescent="0.55000000000000004">
      <c r="A9" s="88"/>
      <c r="M9" s="27"/>
      <c r="N9" s="80"/>
      <c r="O9" s="115"/>
      <c r="P9" s="68" t="s">
        <v>26</v>
      </c>
      <c r="Q9" s="68">
        <v>320</v>
      </c>
      <c r="R9" s="68">
        <v>40</v>
      </c>
      <c r="S9" s="68">
        <v>40</v>
      </c>
      <c r="T9" s="68">
        <v>288</v>
      </c>
      <c r="U9" s="68">
        <v>36</v>
      </c>
      <c r="V9" s="68">
        <v>4</v>
      </c>
      <c r="W9" s="101">
        <f t="shared" si="0"/>
        <v>32</v>
      </c>
    </row>
    <row r="10" spans="1:23" ht="59.25" customHeight="1" x14ac:dyDescent="0.45">
      <c r="A10" s="88">
        <v>1</v>
      </c>
      <c r="B10" s="173" t="s">
        <v>27</v>
      </c>
      <c r="C10" s="173"/>
      <c r="D10" s="173"/>
      <c r="E10" s="173"/>
      <c r="G10" s="184"/>
      <c r="H10" s="185"/>
      <c r="I10" s="24"/>
      <c r="J10" s="162" t="s">
        <v>28</v>
      </c>
      <c r="K10" s="11" t="e">
        <f>VLOOKUP(G10,P4:V17,4,FALSE)</f>
        <v>#N/A</v>
      </c>
      <c r="M10" s="76"/>
      <c r="N10" s="99"/>
      <c r="O10" s="117"/>
    </row>
    <row r="11" spans="1:23" ht="10.5" customHeight="1" x14ac:dyDescent="0.45">
      <c r="A11" s="88"/>
      <c r="N11" s="81"/>
      <c r="O11" s="118"/>
      <c r="P11" s="121" t="s">
        <v>29</v>
      </c>
      <c r="Q11" s="121" t="s">
        <v>30</v>
      </c>
      <c r="R11" s="121" t="s">
        <v>31</v>
      </c>
    </row>
    <row r="12" spans="1:23" ht="18.75" customHeight="1" thickBot="1" x14ac:dyDescent="0.6">
      <c r="A12" s="88"/>
      <c r="G12" s="13" t="s">
        <v>20</v>
      </c>
      <c r="H12" s="13" t="s">
        <v>32</v>
      </c>
      <c r="K12" s="32" t="s">
        <v>20</v>
      </c>
      <c r="L12" s="158"/>
      <c r="M12" s="32" t="s">
        <v>32</v>
      </c>
      <c r="N12" s="81"/>
      <c r="O12" s="163" t="s">
        <v>70</v>
      </c>
      <c r="P12" s="120">
        <v>45658</v>
      </c>
      <c r="Q12" s="119" t="str">
        <f>IF($G$18&lt;=$P$12, "1", "0")</f>
        <v>1</v>
      </c>
      <c r="R12" s="119" t="str">
        <f>IF($G$18&lt;=$P$12,"1","0")</f>
        <v>1</v>
      </c>
    </row>
    <row r="13" spans="1:23" ht="38.25" customHeight="1" thickBot="1" x14ac:dyDescent="0.5">
      <c r="A13" s="89">
        <v>2</v>
      </c>
      <c r="B13" s="172" t="s">
        <v>79</v>
      </c>
      <c r="C13" s="172"/>
      <c r="D13" s="172"/>
      <c r="E13" s="172"/>
      <c r="G13" s="11" t="e">
        <f>VLOOKUP(G10,P4:T17,5,FALSE)</f>
        <v>#N/A</v>
      </c>
      <c r="H13" s="11" t="e">
        <f>VLOOKUP(G10,P4:U17,6,FALSE)</f>
        <v>#N/A</v>
      </c>
      <c r="J13" s="25" t="s">
        <v>33</v>
      </c>
      <c r="K13" s="11" t="e">
        <f>VLOOKUP(G10,P4:W17,8,FALSE)</f>
        <v>#N/A</v>
      </c>
      <c r="M13" s="11" t="e">
        <f>VLOOKUP(G10,P4:V17,7,FALSE)</f>
        <v>#N/A</v>
      </c>
      <c r="N13" s="100"/>
      <c r="O13" s="163" t="s">
        <v>71</v>
      </c>
      <c r="P13" s="120">
        <v>45659</v>
      </c>
      <c r="Q13" s="119" t="str">
        <f>IF($G$18&lt;=$P$13, "1", "0")</f>
        <v>1</v>
      </c>
      <c r="R13" s="119" t="str">
        <f>IF($G$18&gt;=$P$13,"0","1")</f>
        <v>1</v>
      </c>
    </row>
    <row r="14" spans="1:23" ht="16.5" customHeight="1" x14ac:dyDescent="0.45">
      <c r="A14" s="88"/>
      <c r="B14" s="137" t="s">
        <v>74</v>
      </c>
      <c r="I14" s="27"/>
      <c r="J14" s="27"/>
      <c r="K14" s="27"/>
      <c r="L14" s="27"/>
      <c r="M14" s="27"/>
      <c r="N14" s="82"/>
      <c r="O14" s="163"/>
    </row>
    <row r="15" spans="1:23" ht="15.75" customHeight="1" thickBot="1" x14ac:dyDescent="0.5">
      <c r="A15" s="88"/>
      <c r="G15" s="5" t="s">
        <v>34</v>
      </c>
      <c r="H15" s="5"/>
      <c r="I15" s="27"/>
      <c r="J15" s="27"/>
      <c r="K15" s="27"/>
      <c r="L15" s="27"/>
      <c r="M15" s="27"/>
      <c r="N15" s="82"/>
      <c r="O15" s="163"/>
      <c r="P15" s="120"/>
      <c r="Q15" s="119"/>
      <c r="R15" s="119"/>
    </row>
    <row r="16" spans="1:23" ht="45.75" customHeight="1" thickBot="1" x14ac:dyDescent="0.5">
      <c r="A16" s="90">
        <v>3</v>
      </c>
      <c r="B16" s="175" t="s">
        <v>35</v>
      </c>
      <c r="C16" s="175"/>
      <c r="D16" s="175"/>
      <c r="E16" s="175"/>
      <c r="G16" s="65"/>
      <c r="H16" s="126"/>
      <c r="I16" s="27"/>
      <c r="J16" s="106"/>
      <c r="K16" s="107"/>
      <c r="L16" s="108"/>
      <c r="M16" s="107"/>
      <c r="N16" s="82"/>
      <c r="O16" s="163"/>
      <c r="P16" s="121" t="s">
        <v>36</v>
      </c>
      <c r="Q16" s="121" t="s">
        <v>30</v>
      </c>
      <c r="R16" s="121" t="s">
        <v>31</v>
      </c>
    </row>
    <row r="17" spans="1:22" ht="15" customHeight="1" thickBot="1" x14ac:dyDescent="0.5">
      <c r="A17" s="88"/>
      <c r="H17" s="27"/>
      <c r="I17" s="109"/>
      <c r="J17" s="109"/>
      <c r="K17" s="110"/>
      <c r="L17" s="27"/>
      <c r="M17" s="110"/>
      <c r="N17" s="82"/>
      <c r="O17" s="163"/>
      <c r="P17" s="120"/>
      <c r="Q17" s="119"/>
      <c r="R17" s="119"/>
    </row>
    <row r="18" spans="1:22" ht="51.65" customHeight="1" thickBot="1" x14ac:dyDescent="0.5">
      <c r="A18" s="89">
        <v>4</v>
      </c>
      <c r="B18" s="172" t="s">
        <v>80</v>
      </c>
      <c r="C18" s="172"/>
      <c r="D18" s="172"/>
      <c r="E18" s="172"/>
      <c r="G18" s="66">
        <v>45658</v>
      </c>
      <c r="H18" s="109"/>
      <c r="I18" s="106"/>
      <c r="J18" s="106"/>
      <c r="K18" s="110"/>
      <c r="L18" s="108"/>
      <c r="M18" s="110"/>
      <c r="N18" s="82"/>
      <c r="O18" s="163" t="s">
        <v>71</v>
      </c>
      <c r="P18" s="120">
        <v>46016</v>
      </c>
      <c r="Q18" s="119" t="str">
        <f>IF($G$21&lt;=$P$18, "0", "1")</f>
        <v>1</v>
      </c>
      <c r="R18" s="119" t="str">
        <f>IF($G$21&lt;=$P$18,"0","1")</f>
        <v>1</v>
      </c>
    </row>
    <row r="19" spans="1:22" ht="14.15" customHeight="1" x14ac:dyDescent="0.45">
      <c r="A19" s="89"/>
      <c r="B19" s="161"/>
      <c r="C19" s="161"/>
      <c r="D19" s="161"/>
      <c r="E19" s="161"/>
      <c r="G19" s="155"/>
      <c r="H19" s="109"/>
      <c r="I19" s="106"/>
      <c r="J19" s="106"/>
      <c r="K19" s="110"/>
      <c r="L19" s="108"/>
      <c r="M19" s="110"/>
      <c r="N19" s="82"/>
      <c r="O19" s="163" t="s">
        <v>95</v>
      </c>
      <c r="P19" s="120">
        <v>46017</v>
      </c>
      <c r="Q19" s="119" t="str">
        <f>IF($G$21&lt;=$P$19, "0", "1")</f>
        <v>1</v>
      </c>
      <c r="R19" s="119" t="str">
        <f>IF($G$21&lt;=$P$18,"0","1")</f>
        <v>1</v>
      </c>
    </row>
    <row r="20" spans="1:22" s="71" customFormat="1" ht="14.5" customHeight="1" thickBot="1" x14ac:dyDescent="0.5">
      <c r="A20" s="91"/>
      <c r="B20" s="3"/>
      <c r="C20" s="3"/>
      <c r="D20" s="3"/>
      <c r="E20" s="3"/>
      <c r="F20" s="29"/>
      <c r="G20" s="33"/>
      <c r="H20" s="123"/>
      <c r="I20" s="111"/>
      <c r="J20" s="106"/>
      <c r="K20" s="112"/>
      <c r="L20" s="113"/>
      <c r="M20" s="110"/>
      <c r="N20" s="82"/>
      <c r="O20" s="163"/>
      <c r="P20" s="120" t="s">
        <v>16</v>
      </c>
      <c r="Q20" s="122">
        <f>Q12+Q13+Q18+Q19</f>
        <v>4</v>
      </c>
      <c r="R20" s="122">
        <f>R12+R13+R18+R19</f>
        <v>4</v>
      </c>
      <c r="S20" s="68"/>
      <c r="T20" s="68"/>
      <c r="U20" s="68"/>
      <c r="V20" s="68"/>
    </row>
    <row r="21" spans="1:22" ht="52.5" customHeight="1" thickBot="1" x14ac:dyDescent="0.5">
      <c r="A21" s="89">
        <v>5</v>
      </c>
      <c r="B21" s="172" t="s">
        <v>81</v>
      </c>
      <c r="C21" s="172"/>
      <c r="D21" s="172"/>
      <c r="E21" s="172"/>
      <c r="G21" s="66">
        <v>46022</v>
      </c>
      <c r="H21" s="109"/>
      <c r="I21" s="106"/>
      <c r="J21" s="106"/>
      <c r="K21" s="107"/>
      <c r="L21" s="108"/>
      <c r="M21" s="110"/>
      <c r="N21" s="82"/>
      <c r="O21" s="118"/>
      <c r="P21" s="120"/>
      <c r="Q21" s="119"/>
      <c r="R21" s="119"/>
    </row>
    <row r="22" spans="1:22" x14ac:dyDescent="0.45">
      <c r="A22" s="88"/>
      <c r="H22" s="31"/>
      <c r="I22" s="109"/>
      <c r="J22" s="109"/>
      <c r="K22" s="107"/>
      <c r="L22" s="27"/>
      <c r="M22" s="110"/>
      <c r="N22" s="82"/>
      <c r="O22" s="118"/>
      <c r="P22" s="125" t="s">
        <v>37</v>
      </c>
      <c r="Q22" s="119"/>
      <c r="R22" s="170"/>
    </row>
    <row r="23" spans="1:22" ht="42.75" hidden="1" customHeight="1" x14ac:dyDescent="0.45">
      <c r="A23" s="88"/>
      <c r="B23" s="6" t="s">
        <v>38</v>
      </c>
      <c r="C23" s="6"/>
      <c r="D23" s="6"/>
      <c r="E23" s="6"/>
      <c r="G23" s="34">
        <f>IF(G21&lt;R24,_xlfn.DAYS(G21,G18)+1,IF(AND(G18&lt;=R24,R24&lt;=G21),_xlfn.DAYS(G21,G18),_xlfn.DAYS(G21,G18)+1))</f>
        <v>365</v>
      </c>
      <c r="H23" s="124"/>
      <c r="I23" s="27"/>
      <c r="J23" s="109"/>
      <c r="K23" s="27"/>
      <c r="L23" s="27"/>
      <c r="M23" s="27"/>
      <c r="N23" s="82"/>
      <c r="O23" s="118"/>
      <c r="P23" s="120"/>
      <c r="Q23" s="119"/>
      <c r="R23" s="170"/>
    </row>
    <row r="24" spans="1:22" x14ac:dyDescent="0.45">
      <c r="A24" s="92"/>
      <c r="B24" s="4"/>
      <c r="C24" s="4"/>
      <c r="D24" s="4"/>
      <c r="E24" s="4"/>
      <c r="F24" s="4"/>
      <c r="G24" s="35"/>
      <c r="H24" s="4"/>
      <c r="I24" s="114"/>
      <c r="J24" s="27"/>
      <c r="K24" s="110"/>
      <c r="L24" s="110"/>
      <c r="M24" s="110"/>
      <c r="N24" s="82"/>
      <c r="O24" s="163" t="s">
        <v>70</v>
      </c>
      <c r="P24" s="120">
        <v>46015</v>
      </c>
      <c r="Q24" s="119"/>
      <c r="R24" s="171"/>
    </row>
    <row r="25" spans="1:22" ht="21.75" customHeight="1" thickBot="1" x14ac:dyDescent="0.6">
      <c r="A25" s="88"/>
      <c r="G25" s="13" t="s">
        <v>20</v>
      </c>
      <c r="H25" s="13"/>
      <c r="I25" s="36"/>
      <c r="J25" s="36"/>
      <c r="K25" s="37" t="s">
        <v>20</v>
      </c>
      <c r="L25" s="38"/>
      <c r="M25" s="37"/>
      <c r="N25" s="82"/>
      <c r="O25" s="163" t="s">
        <v>75</v>
      </c>
      <c r="P25" s="120">
        <v>46018</v>
      </c>
      <c r="Q25" s="119"/>
      <c r="R25" s="119"/>
    </row>
    <row r="26" spans="1:22" ht="56.25" customHeight="1" thickBot="1" x14ac:dyDescent="0.5">
      <c r="A26" s="90">
        <v>6</v>
      </c>
      <c r="B26" s="174" t="s">
        <v>39</v>
      </c>
      <c r="C26" s="174"/>
      <c r="D26" s="174"/>
      <c r="E26" s="174"/>
      <c r="G26" s="156" t="str">
        <f>IF(G16="","",G13*(G16/K10*(G23/365)))</f>
        <v/>
      </c>
      <c r="H26" s="39" t="s">
        <v>40</v>
      </c>
      <c r="J26" s="25" t="s">
        <v>41</v>
      </c>
      <c r="K26" s="14" t="str">
        <f>IF(G16="","",((Q12+Q13+Q18+Q19)*K10/5)*(G16/K10))</f>
        <v/>
      </c>
      <c r="M26" s="169"/>
      <c r="N26" s="81"/>
      <c r="O26" s="163" t="s">
        <v>72</v>
      </c>
      <c r="P26" s="120">
        <v>46021</v>
      </c>
    </row>
    <row r="27" spans="1:22" ht="30.75" customHeight="1" x14ac:dyDescent="0.45">
      <c r="A27" s="88"/>
      <c r="G27" s="40"/>
      <c r="H27" s="40"/>
      <c r="J27" s="41"/>
      <c r="K27" s="41"/>
      <c r="L27" s="42"/>
      <c r="N27" s="81"/>
      <c r="O27" s="163" t="s">
        <v>73</v>
      </c>
      <c r="P27" s="120">
        <v>46022</v>
      </c>
    </row>
    <row r="28" spans="1:22" ht="12" customHeight="1" thickBot="1" x14ac:dyDescent="0.5">
      <c r="A28" s="88"/>
      <c r="G28" s="40"/>
      <c r="H28" s="40"/>
      <c r="J28" s="41"/>
      <c r="K28" s="41"/>
      <c r="L28" s="42"/>
      <c r="N28" s="81"/>
      <c r="O28" s="163"/>
      <c r="P28" s="120"/>
      <c r="Q28" s="72"/>
      <c r="S28" s="73"/>
    </row>
    <row r="29" spans="1:22" ht="34" thickBot="1" x14ac:dyDescent="0.8">
      <c r="A29" s="141"/>
      <c r="B29" s="142" t="s">
        <v>42</v>
      </c>
      <c r="C29" s="142"/>
      <c r="D29" s="142"/>
      <c r="E29" s="142"/>
      <c r="F29" s="143"/>
      <c r="G29" s="144" t="s">
        <v>20</v>
      </c>
      <c r="H29" s="144"/>
      <c r="I29" s="143"/>
      <c r="J29" s="145"/>
      <c r="K29" s="145"/>
      <c r="L29" s="146"/>
      <c r="M29" s="143"/>
      <c r="N29" s="147"/>
      <c r="O29" s="163"/>
      <c r="P29" s="120"/>
    </row>
    <row r="30" spans="1:22" ht="38.25" customHeight="1" thickBot="1" x14ac:dyDescent="0.5">
      <c r="A30" s="93">
        <v>7</v>
      </c>
      <c r="B30" s="180" t="s">
        <v>43</v>
      </c>
      <c r="C30" s="180"/>
      <c r="D30" s="180"/>
      <c r="E30" s="180"/>
      <c r="F30" s="43"/>
      <c r="G30" s="132"/>
      <c r="H30" s="128"/>
      <c r="I30" s="43"/>
      <c r="J30" s="44"/>
      <c r="K30" s="44"/>
      <c r="L30" s="45"/>
      <c r="M30" s="43"/>
      <c r="N30" s="83"/>
      <c r="O30" s="163" t="s">
        <v>76</v>
      </c>
      <c r="P30" s="120">
        <v>46019</v>
      </c>
    </row>
    <row r="31" spans="1:22" ht="7.9" customHeight="1" x14ac:dyDescent="0.45">
      <c r="A31" s="93"/>
      <c r="B31" s="160"/>
      <c r="C31" s="160"/>
      <c r="D31" s="160"/>
      <c r="E31" s="160"/>
      <c r="F31" s="43"/>
      <c r="G31" s="61"/>
      <c r="H31" s="129"/>
      <c r="I31" s="43"/>
      <c r="J31" s="44"/>
      <c r="K31" s="44"/>
      <c r="L31" s="45"/>
      <c r="M31" s="43"/>
      <c r="N31" s="83"/>
      <c r="O31" s="163"/>
    </row>
    <row r="32" spans="1:22" ht="32.25" customHeight="1" thickBot="1" x14ac:dyDescent="0.8">
      <c r="A32" s="93"/>
      <c r="B32" s="62" t="s">
        <v>82</v>
      </c>
      <c r="C32" s="62"/>
      <c r="D32" s="62"/>
      <c r="E32" s="62"/>
      <c r="F32" s="43"/>
      <c r="G32" s="60" t="s">
        <v>20</v>
      </c>
      <c r="H32" s="60"/>
      <c r="I32" s="43"/>
      <c r="J32" s="44"/>
      <c r="K32" s="44"/>
      <c r="L32" s="45"/>
      <c r="M32" s="43"/>
      <c r="N32" s="83"/>
      <c r="O32" s="163" t="s">
        <v>72</v>
      </c>
      <c r="P32" s="165">
        <v>46020</v>
      </c>
    </row>
    <row r="33" spans="1:22" ht="39" customHeight="1" thickBot="1" x14ac:dyDescent="0.5">
      <c r="A33" s="93">
        <v>8</v>
      </c>
      <c r="B33" s="181" t="s">
        <v>44</v>
      </c>
      <c r="C33" s="181"/>
      <c r="D33" s="181"/>
      <c r="E33" s="181"/>
      <c r="F33" s="43"/>
      <c r="G33" s="131" t="str">
        <f>IF(G26="","",G26+K26+G30)</f>
        <v/>
      </c>
      <c r="H33" s="130"/>
      <c r="I33" s="43"/>
      <c r="J33" s="44"/>
      <c r="K33" s="44"/>
      <c r="L33" s="45"/>
      <c r="M33" s="43"/>
      <c r="N33" s="83"/>
      <c r="O33" s="163"/>
      <c r="P33" s="68"/>
    </row>
    <row r="34" spans="1:22" ht="10.15" customHeight="1" thickBot="1" x14ac:dyDescent="0.5">
      <c r="A34" s="148"/>
      <c r="B34" s="149"/>
      <c r="C34" s="149"/>
      <c r="D34" s="149"/>
      <c r="E34" s="149"/>
      <c r="F34" s="149"/>
      <c r="G34" s="150"/>
      <c r="H34" s="150"/>
      <c r="I34" s="149"/>
      <c r="J34" s="151"/>
      <c r="K34" s="151"/>
      <c r="L34" s="152"/>
      <c r="M34" s="149"/>
      <c r="N34" s="153"/>
      <c r="O34" s="163"/>
      <c r="P34" s="68"/>
    </row>
    <row r="35" spans="1:22" ht="8.5" customHeight="1" x14ac:dyDescent="0.45">
      <c r="A35" s="91"/>
      <c r="B35" s="29"/>
      <c r="C35" s="29"/>
      <c r="D35" s="29"/>
      <c r="E35" s="29"/>
      <c r="F35" s="29"/>
      <c r="G35" s="46"/>
      <c r="H35" s="46"/>
      <c r="I35" s="29"/>
      <c r="J35" s="47"/>
      <c r="K35" s="47"/>
      <c r="L35" s="48"/>
      <c r="M35" s="29"/>
      <c r="N35" s="84"/>
      <c r="O35" s="163"/>
      <c r="P35" s="68"/>
    </row>
    <row r="36" spans="1:22" x14ac:dyDescent="0.45">
      <c r="A36" s="88"/>
      <c r="B36" s="1" t="s">
        <v>83</v>
      </c>
      <c r="H36" s="159"/>
      <c r="I36" s="159"/>
      <c r="L36" s="177"/>
      <c r="M36" s="159"/>
      <c r="N36" s="81"/>
      <c r="O36" s="163"/>
      <c r="P36" s="68"/>
      <c r="R36" s="69"/>
    </row>
    <row r="37" spans="1:22" ht="26.5" customHeight="1" x14ac:dyDescent="0.45">
      <c r="A37" s="88"/>
      <c r="B37" s="157"/>
      <c r="H37" s="7"/>
      <c r="I37" s="7"/>
      <c r="L37" s="177"/>
      <c r="M37" s="159"/>
      <c r="N37" s="81"/>
      <c r="O37" s="163"/>
      <c r="P37" s="68"/>
      <c r="R37" s="69"/>
    </row>
    <row r="38" spans="1:22" x14ac:dyDescent="0.45">
      <c r="A38" s="90">
        <v>9</v>
      </c>
      <c r="B38" s="179" t="s">
        <v>96</v>
      </c>
      <c r="C38" s="179"/>
      <c r="D38" s="179"/>
      <c r="E38" s="179"/>
      <c r="F38" s="179"/>
      <c r="G38" s="179"/>
      <c r="H38" s="179"/>
      <c r="I38" s="179"/>
      <c r="J38" s="179"/>
      <c r="K38" s="179"/>
      <c r="L38" s="179"/>
      <c r="M38" s="179"/>
      <c r="N38" s="81"/>
      <c r="O38" s="163"/>
      <c r="P38" s="68"/>
      <c r="Q38" s="69"/>
      <c r="R38" s="69"/>
    </row>
    <row r="39" spans="1:22" ht="19" thickBot="1" x14ac:dyDescent="0.5">
      <c r="A39" s="88"/>
      <c r="B39" s="179"/>
      <c r="C39" s="179"/>
      <c r="D39" s="179"/>
      <c r="E39" s="179"/>
      <c r="F39" s="179"/>
      <c r="G39" s="179"/>
      <c r="H39" s="179"/>
      <c r="I39" s="179"/>
      <c r="J39" s="179"/>
      <c r="K39" s="179"/>
      <c r="L39" s="179"/>
      <c r="M39" s="179"/>
      <c r="N39" s="81"/>
      <c r="O39" s="163"/>
      <c r="P39" s="68"/>
      <c r="Q39" s="69"/>
      <c r="R39" s="69"/>
    </row>
    <row r="40" spans="1:22" x14ac:dyDescent="0.45">
      <c r="A40" s="88"/>
      <c r="B40" s="12"/>
      <c r="C40" s="12"/>
      <c r="D40" s="18" t="s">
        <v>45</v>
      </c>
      <c r="E40" s="19" t="s">
        <v>46</v>
      </c>
      <c r="F40" s="19" t="s">
        <v>47</v>
      </c>
      <c r="G40" s="19" t="s">
        <v>48</v>
      </c>
      <c r="H40" s="19" t="s">
        <v>49</v>
      </c>
      <c r="I40" s="19" t="s">
        <v>50</v>
      </c>
      <c r="J40" s="19" t="s">
        <v>51</v>
      </c>
      <c r="K40" s="154" t="s">
        <v>52</v>
      </c>
      <c r="L40" s="64"/>
      <c r="M40" s="26"/>
      <c r="N40" s="85"/>
      <c r="O40" s="164"/>
      <c r="P40" s="68"/>
      <c r="V40" s="74"/>
    </row>
    <row r="41" spans="1:22" x14ac:dyDescent="0.45">
      <c r="A41" s="90"/>
      <c r="B41" s="63"/>
      <c r="C41" s="63"/>
      <c r="D41" s="103">
        <v>0</v>
      </c>
      <c r="E41" s="103">
        <v>0</v>
      </c>
      <c r="F41" s="103">
        <v>0</v>
      </c>
      <c r="G41" s="103">
        <v>0</v>
      </c>
      <c r="H41" s="103">
        <v>0</v>
      </c>
      <c r="I41" s="103">
        <v>0</v>
      </c>
      <c r="J41" s="103">
        <v>0</v>
      </c>
      <c r="K41" s="104">
        <f>SUM(D41:J41)</f>
        <v>0</v>
      </c>
      <c r="L41" s="31"/>
      <c r="M41" s="26"/>
      <c r="N41" s="85"/>
      <c r="O41" s="164"/>
      <c r="P41" s="68"/>
      <c r="V41" s="74"/>
    </row>
    <row r="42" spans="1:22" ht="6" customHeight="1" x14ac:dyDescent="0.45">
      <c r="A42" s="88"/>
      <c r="B42" s="12"/>
      <c r="C42" s="12"/>
      <c r="D42" s="12"/>
      <c r="E42" s="12"/>
      <c r="F42" s="12"/>
      <c r="G42" s="12"/>
      <c r="H42" s="12"/>
      <c r="I42" s="12"/>
      <c r="J42" s="12"/>
      <c r="K42" s="12"/>
      <c r="L42" s="12"/>
      <c r="M42" s="12"/>
      <c r="N42" s="81"/>
      <c r="O42" s="163"/>
      <c r="P42" s="68"/>
      <c r="Q42" s="69"/>
      <c r="R42" s="69"/>
    </row>
    <row r="43" spans="1:22" ht="19" thickBot="1" x14ac:dyDescent="0.5">
      <c r="A43" s="88"/>
      <c r="B43" s="179" t="s">
        <v>53</v>
      </c>
      <c r="C43" s="179"/>
      <c r="D43" s="179"/>
      <c r="E43" s="179"/>
      <c r="F43" s="179"/>
      <c r="G43" s="179"/>
      <c r="H43" s="12"/>
      <c r="I43" s="12"/>
      <c r="J43" s="12"/>
      <c r="K43" s="12"/>
      <c r="L43" s="12"/>
      <c r="M43" s="12"/>
      <c r="N43" s="81"/>
      <c r="O43" s="163"/>
      <c r="P43" s="68"/>
      <c r="Q43" s="69"/>
      <c r="R43" s="69"/>
    </row>
    <row r="44" spans="1:22" x14ac:dyDescent="0.45">
      <c r="A44" s="88"/>
      <c r="B44" s="1" t="s">
        <v>54</v>
      </c>
      <c r="D44" s="1" t="s">
        <v>55</v>
      </c>
      <c r="F44" s="1" t="s">
        <v>56</v>
      </c>
      <c r="H44" s="134" t="s">
        <v>20</v>
      </c>
      <c r="I44" s="133"/>
      <c r="J44" s="16"/>
      <c r="K44" s="8"/>
      <c r="N44" s="81"/>
      <c r="O44" s="163"/>
      <c r="P44" s="68"/>
    </row>
    <row r="45" spans="1:22" x14ac:dyDescent="0.45">
      <c r="A45" s="88"/>
      <c r="B45" s="2" t="s">
        <v>84</v>
      </c>
      <c r="D45" s="105" t="s">
        <v>57</v>
      </c>
      <c r="F45" s="105" t="s">
        <v>58</v>
      </c>
      <c r="H45" s="135">
        <f>IF($G$18&lt;=$P$12,F41,"0")</f>
        <v>0</v>
      </c>
      <c r="I45" s="127" t="str">
        <f>IF($H$16="","",H45/7)</f>
        <v/>
      </c>
      <c r="J45" s="17"/>
      <c r="K45" s="10"/>
      <c r="N45" s="81"/>
      <c r="O45" s="118"/>
    </row>
    <row r="46" spans="1:22" x14ac:dyDescent="0.45">
      <c r="A46" s="88"/>
      <c r="B46" s="105" t="s">
        <v>85</v>
      </c>
      <c r="D46" s="105" t="s">
        <v>59</v>
      </c>
      <c r="F46" s="105" t="s">
        <v>58</v>
      </c>
      <c r="H46" s="135">
        <f>IF($G$18&lt;=$P$13,G41,"0")</f>
        <v>0</v>
      </c>
      <c r="I46" s="127" t="str">
        <f t="shared" ref="I46:I54" si="1">IF($H$16="","",H46/7)</f>
        <v/>
      </c>
      <c r="J46" s="17"/>
      <c r="K46" s="10"/>
      <c r="N46" s="81"/>
      <c r="O46" s="118"/>
    </row>
    <row r="47" spans="1:22" x14ac:dyDescent="0.45">
      <c r="A47" s="88"/>
      <c r="B47" s="168" t="s">
        <v>86</v>
      </c>
      <c r="D47" s="105" t="s">
        <v>57</v>
      </c>
      <c r="F47" s="105" t="s">
        <v>61</v>
      </c>
      <c r="H47" s="135">
        <f>IF($G$21&gt;=$P$24,F41,"0")</f>
        <v>0</v>
      </c>
      <c r="I47" s="127"/>
      <c r="J47" s="17"/>
      <c r="K47" s="10"/>
      <c r="N47" s="81"/>
      <c r="O47" s="118"/>
    </row>
    <row r="48" spans="1:22" x14ac:dyDescent="0.45">
      <c r="A48" s="88"/>
      <c r="B48" s="105" t="s">
        <v>87</v>
      </c>
      <c r="D48" s="105" t="s">
        <v>59</v>
      </c>
      <c r="F48" s="105" t="s">
        <v>58</v>
      </c>
      <c r="H48" s="135">
        <f>IF($G$21&gt;=$P$18,G41,"0")</f>
        <v>0</v>
      </c>
      <c r="I48" s="127" t="str">
        <f t="shared" si="1"/>
        <v/>
      </c>
      <c r="J48" s="50"/>
      <c r="K48" s="10"/>
      <c r="N48" s="81"/>
      <c r="O48" s="118"/>
    </row>
    <row r="49" spans="1:15" x14ac:dyDescent="0.45">
      <c r="A49" s="88"/>
      <c r="B49" s="105" t="s">
        <v>88</v>
      </c>
      <c r="D49" s="105" t="s">
        <v>60</v>
      </c>
      <c r="F49" s="105" t="s">
        <v>58</v>
      </c>
      <c r="H49" s="135">
        <f>IF($G$21&lt;=$P$19,"0",H41)</f>
        <v>0</v>
      </c>
      <c r="I49" s="127" t="str">
        <f t="shared" si="1"/>
        <v/>
      </c>
      <c r="J49" s="50"/>
      <c r="K49" s="10"/>
      <c r="N49" s="81"/>
      <c r="O49" s="118"/>
    </row>
    <row r="50" spans="1:15" x14ac:dyDescent="0.45">
      <c r="A50" s="88"/>
      <c r="B50" s="105" t="s">
        <v>89</v>
      </c>
      <c r="D50" s="105" t="s">
        <v>62</v>
      </c>
      <c r="F50" s="105" t="s">
        <v>63</v>
      </c>
      <c r="H50" s="135">
        <f>IF($G$21&gt;=$P$25,I41,"0")</f>
        <v>0</v>
      </c>
      <c r="I50" s="127" t="str">
        <f t="shared" si="1"/>
        <v/>
      </c>
      <c r="J50" s="50"/>
      <c r="K50" s="10"/>
      <c r="N50" s="81"/>
      <c r="O50" s="118"/>
    </row>
    <row r="51" spans="1:15" x14ac:dyDescent="0.45">
      <c r="A51" s="88"/>
      <c r="B51" s="105" t="s">
        <v>90</v>
      </c>
      <c r="D51" s="105" t="s">
        <v>64</v>
      </c>
      <c r="F51" s="105" t="s">
        <v>63</v>
      </c>
      <c r="H51" s="135">
        <f>IF($G$21&gt;=$P$30,J41,"0")</f>
        <v>0</v>
      </c>
      <c r="I51" s="127" t="str">
        <f t="shared" si="1"/>
        <v/>
      </c>
      <c r="J51" s="50"/>
      <c r="K51" s="10"/>
      <c r="N51" s="81"/>
      <c r="O51" s="118"/>
    </row>
    <row r="52" spans="1:15" x14ac:dyDescent="0.45">
      <c r="A52" s="88"/>
      <c r="B52" s="105" t="s">
        <v>91</v>
      </c>
      <c r="D52" s="105" t="s">
        <v>65</v>
      </c>
      <c r="F52" s="105" t="s">
        <v>61</v>
      </c>
      <c r="H52" s="135">
        <f>IF($G$21&gt;=$P$32,D41,"0")</f>
        <v>0</v>
      </c>
      <c r="I52" s="127" t="str">
        <f t="shared" si="1"/>
        <v/>
      </c>
      <c r="J52" s="50"/>
      <c r="K52" s="10"/>
      <c r="N52" s="81"/>
      <c r="O52" s="118"/>
    </row>
    <row r="53" spans="1:15" x14ac:dyDescent="0.45">
      <c r="A53" s="88"/>
      <c r="B53" s="105" t="s">
        <v>92</v>
      </c>
      <c r="D53" s="105" t="s">
        <v>66</v>
      </c>
      <c r="F53" s="105" t="s">
        <v>61</v>
      </c>
      <c r="H53" s="135">
        <f>IF($G$21&gt;=$P$26,E41,"0")</f>
        <v>0</v>
      </c>
      <c r="I53" s="127" t="str">
        <f t="shared" si="1"/>
        <v/>
      </c>
      <c r="J53" s="50"/>
      <c r="K53" s="10"/>
      <c r="N53" s="81"/>
      <c r="O53" s="118"/>
    </row>
    <row r="54" spans="1:15" x14ac:dyDescent="0.45">
      <c r="A54" s="88"/>
      <c r="B54" s="105" t="s">
        <v>93</v>
      </c>
      <c r="D54" s="105" t="s">
        <v>57</v>
      </c>
      <c r="F54" s="105" t="s">
        <v>61</v>
      </c>
      <c r="H54" s="135">
        <f>IF($G$21&gt;=$P$27,F41,"0")</f>
        <v>0</v>
      </c>
      <c r="I54" s="127" t="str">
        <f t="shared" si="1"/>
        <v/>
      </c>
      <c r="J54" s="50"/>
      <c r="K54" s="10"/>
      <c r="N54" s="81"/>
      <c r="O54" s="118"/>
    </row>
    <row r="55" spans="1:15" ht="19" thickBot="1" x14ac:dyDescent="0.5">
      <c r="A55" s="88"/>
      <c r="H55" s="136">
        <f>SUM(H45:H54)</f>
        <v>0</v>
      </c>
      <c r="I55" s="127"/>
      <c r="J55" s="15"/>
      <c r="K55" s="9"/>
      <c r="N55" s="81"/>
      <c r="O55" s="118"/>
    </row>
    <row r="56" spans="1:15" ht="11.25" customHeight="1" x14ac:dyDescent="0.45">
      <c r="A56" s="88"/>
      <c r="N56" s="81"/>
      <c r="O56" s="118"/>
    </row>
    <row r="57" spans="1:15" ht="3.75" customHeight="1" x14ac:dyDescent="0.45">
      <c r="A57" s="88"/>
      <c r="N57" s="81"/>
      <c r="O57" s="118"/>
    </row>
    <row r="58" spans="1:15" ht="7.5" customHeight="1" x14ac:dyDescent="0.45">
      <c r="A58" s="88"/>
      <c r="N58" s="81"/>
      <c r="O58" s="118"/>
    </row>
    <row r="59" spans="1:15" ht="3.75" customHeight="1" thickBot="1" x14ac:dyDescent="0.5">
      <c r="A59" s="90"/>
      <c r="B59" s="178"/>
      <c r="C59" s="178"/>
      <c r="D59" s="178"/>
      <c r="E59" s="178"/>
      <c r="F59" s="23"/>
      <c r="G59" s="139" t="str">
        <f>IF(G26="","",G33-H55)</f>
        <v/>
      </c>
      <c r="H59" s="139" t="e">
        <f>IF(#REF!="","",H33-I55)</f>
        <v>#REF!</v>
      </c>
      <c r="N59" s="81"/>
      <c r="O59" s="118"/>
    </row>
    <row r="60" spans="1:15" ht="34.5" thickTop="1" thickBot="1" x14ac:dyDescent="0.8">
      <c r="A60" s="94"/>
      <c r="B60" s="52" t="s">
        <v>94</v>
      </c>
      <c r="C60" s="52"/>
      <c r="D60" s="52"/>
      <c r="E60" s="53"/>
      <c r="F60" s="53"/>
      <c r="G60" s="54" t="s">
        <v>20</v>
      </c>
      <c r="H60" s="54"/>
      <c r="I60" s="53"/>
      <c r="J60" s="53"/>
      <c r="K60" s="53"/>
      <c r="L60" s="53"/>
      <c r="M60" s="53"/>
      <c r="N60" s="86"/>
      <c r="O60" s="118"/>
    </row>
    <row r="61" spans="1:15" ht="64.5" customHeight="1" thickBot="1" x14ac:dyDescent="0.5">
      <c r="A61" s="95">
        <v>10</v>
      </c>
      <c r="B61" s="176" t="s">
        <v>67</v>
      </c>
      <c r="C61" s="176"/>
      <c r="D61" s="176"/>
      <c r="E61" s="176"/>
      <c r="F61" s="55"/>
      <c r="G61" s="67" t="str">
        <f>G59</f>
        <v/>
      </c>
      <c r="H61" s="140" t="e">
        <f>H59</f>
        <v>#REF!</v>
      </c>
      <c r="I61" s="56"/>
      <c r="J61" s="56"/>
      <c r="K61" s="56"/>
      <c r="L61" s="56"/>
      <c r="M61" s="56"/>
      <c r="N61" s="87"/>
      <c r="O61" s="118"/>
    </row>
    <row r="62" spans="1:15" ht="12" customHeight="1" thickBot="1" x14ac:dyDescent="0.5">
      <c r="A62" s="96"/>
      <c r="B62" s="97"/>
      <c r="C62" s="97"/>
      <c r="D62" s="97"/>
      <c r="E62" s="97"/>
      <c r="F62" s="97"/>
      <c r="G62" s="97"/>
      <c r="H62" s="97"/>
      <c r="I62" s="97"/>
      <c r="J62" s="97"/>
      <c r="K62" s="97"/>
      <c r="L62" s="97"/>
      <c r="M62" s="97"/>
      <c r="N62" s="98"/>
      <c r="O62" s="118"/>
    </row>
    <row r="63" spans="1:15" x14ac:dyDescent="0.45">
      <c r="A63" s="51"/>
    </row>
    <row r="64" spans="1:15" x14ac:dyDescent="0.45">
      <c r="A64" s="51"/>
    </row>
    <row r="65" spans="1:1" hidden="1" x14ac:dyDescent="0.45">
      <c r="A65" s="51"/>
    </row>
    <row r="66" spans="1:1" x14ac:dyDescent="0.45"/>
    <row r="67" spans="1:1" x14ac:dyDescent="0.45"/>
    <row r="68" spans="1:1" x14ac:dyDescent="0.45"/>
  </sheetData>
  <sheetProtection selectLockedCells="1"/>
  <customSheetViews>
    <customSheetView guid="{9ABA25B6-35C1-4B0B-8A45-15121EF22230}" scale="80" showGridLines="0" hiddenRows="1" hiddenColumns="1">
      <selection sqref="A1:N6"/>
      <pageMargins left="0" right="0" top="0" bottom="0" header="0" footer="0"/>
      <pageSetup paperSize="9" scale="45" orientation="landscape" r:id="rId1"/>
    </customSheetView>
    <customSheetView guid="{07624FC2-22A0-43D4-8938-23D90A23395B}" scale="80" showGridLines="0" hiddenColumns="1">
      <selection activeCell="O1" sqref="O1:Y1048576"/>
      <pageMargins left="0" right="0" top="0" bottom="0" header="0" footer="0"/>
      <pageSetup paperSize="9" scale="45" orientation="landscape" r:id="rId2"/>
    </customSheetView>
  </customSheetViews>
  <mergeCells count="18">
    <mergeCell ref="A8:G8"/>
    <mergeCell ref="G10:H10"/>
    <mergeCell ref="A1:N6"/>
    <mergeCell ref="W2:W3"/>
    <mergeCell ref="V2:V3"/>
    <mergeCell ref="B61:E61"/>
    <mergeCell ref="L36:L37"/>
    <mergeCell ref="B59:E59"/>
    <mergeCell ref="B38:M39"/>
    <mergeCell ref="B30:E30"/>
    <mergeCell ref="B33:E33"/>
    <mergeCell ref="B43:G43"/>
    <mergeCell ref="B18:E18"/>
    <mergeCell ref="B21:E21"/>
    <mergeCell ref="B10:E10"/>
    <mergeCell ref="B13:E13"/>
    <mergeCell ref="B26:E26"/>
    <mergeCell ref="B16:E16"/>
  </mergeCells>
  <dataValidations count="1">
    <dataValidation type="list" allowBlank="1" showInputMessage="1" showErrorMessage="1" sqref="G10:H10" xr:uid="{00000000-0002-0000-0000-000000000000}">
      <formula1>$P$6:$P$9</formula1>
    </dataValidation>
  </dataValidations>
  <hyperlinks>
    <hyperlink ref="A8:G8" location="'Menu &amp; Guidance'!A1" display="Click here for instructions on how to complete the calculator" xr:uid="{00000000-0004-0000-0000-000000000000}"/>
  </hyperlinks>
  <pageMargins left="0.23622047244094491" right="0.23622047244094491" top="0.19685039370078741" bottom="0.15748031496062992" header="0.31496062992125984" footer="0.31496062992125984"/>
  <pageSetup paperSize="9" scale="45" orientation="landscape"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2"/>
  <sheetViews>
    <sheetView showGridLines="0" zoomScale="70" zoomScaleNormal="70" workbookViewId="0">
      <selection activeCell="C18" sqref="C18"/>
    </sheetView>
  </sheetViews>
  <sheetFormatPr defaultColWidth="0" defaultRowHeight="14.5" zeroHeight="1" x14ac:dyDescent="0.35"/>
  <cols>
    <col min="1" max="1" width="4.1796875" style="57" customWidth="1"/>
    <col min="2" max="2" width="9.1796875" style="57" customWidth="1"/>
    <col min="3" max="3" width="154.453125" style="59" customWidth="1"/>
    <col min="4" max="4" width="9.1796875" style="57" customWidth="1"/>
    <col min="5" max="15" width="0" style="57" hidden="1" customWidth="1"/>
    <col min="16" max="16384" width="9.1796875" style="57" hidden="1"/>
  </cols>
  <sheetData>
    <row r="1" spans="1:15" ht="20.149999999999999" customHeight="1" thickBot="1" x14ac:dyDescent="0.5">
      <c r="B1" s="200" t="s">
        <v>0</v>
      </c>
      <c r="C1" s="201"/>
    </row>
    <row r="2" spans="1:15" ht="20.149999999999999" customHeight="1" x14ac:dyDescent="0.45">
      <c r="B2" s="202" t="s">
        <v>1</v>
      </c>
      <c r="C2" s="203"/>
    </row>
    <row r="3" spans="1:15" ht="60" customHeight="1" x14ac:dyDescent="0.35">
      <c r="B3" s="206" t="s">
        <v>2</v>
      </c>
      <c r="C3" s="207"/>
    </row>
    <row r="4" spans="1:15" ht="100" customHeight="1" x14ac:dyDescent="0.35">
      <c r="B4" s="206" t="s">
        <v>68</v>
      </c>
      <c r="C4" s="207"/>
    </row>
    <row r="5" spans="1:15" ht="60" customHeight="1" x14ac:dyDescent="0.35">
      <c r="B5" s="206" t="s">
        <v>77</v>
      </c>
      <c r="C5" s="207"/>
    </row>
    <row r="6" spans="1:15" ht="60" customHeight="1" x14ac:dyDescent="0.35">
      <c r="B6" s="206" t="s">
        <v>3</v>
      </c>
      <c r="C6" s="207"/>
    </row>
    <row r="7" spans="1:15" ht="40" customHeight="1" thickBot="1" x14ac:dyDescent="0.4">
      <c r="B7" s="208" t="s">
        <v>4</v>
      </c>
      <c r="C7" s="209"/>
    </row>
    <row r="8" spans="1:15" ht="20.149999999999999" customHeight="1" x14ac:dyDescent="0.35">
      <c r="A8" s="58"/>
      <c r="B8" s="204" t="s">
        <v>5</v>
      </c>
      <c r="C8" s="205"/>
      <c r="D8" s="58"/>
      <c r="E8" s="58"/>
      <c r="F8" s="58"/>
      <c r="G8" s="58"/>
      <c r="H8" s="58"/>
      <c r="I8" s="58"/>
      <c r="J8" s="58"/>
      <c r="K8" s="58"/>
      <c r="L8" s="58"/>
      <c r="M8" s="58"/>
      <c r="N8" s="58"/>
      <c r="O8" s="58"/>
    </row>
    <row r="9" spans="1:15" ht="20.149999999999999" customHeight="1" x14ac:dyDescent="0.35">
      <c r="B9" s="198" t="s">
        <v>6</v>
      </c>
      <c r="C9" s="199"/>
    </row>
    <row r="10" spans="1:15" ht="20.149999999999999" customHeight="1" x14ac:dyDescent="0.35">
      <c r="B10" s="20">
        <v>1</v>
      </c>
      <c r="C10" s="21" t="s">
        <v>7</v>
      </c>
    </row>
    <row r="11" spans="1:15" ht="40" customHeight="1" x14ac:dyDescent="0.35">
      <c r="B11" s="20">
        <v>2</v>
      </c>
      <c r="C11" s="21" t="s">
        <v>8</v>
      </c>
    </row>
    <row r="12" spans="1:15" ht="20.149999999999999" customHeight="1" x14ac:dyDescent="0.35">
      <c r="B12" s="20">
        <v>3</v>
      </c>
      <c r="C12" s="21" t="s">
        <v>9</v>
      </c>
    </row>
    <row r="13" spans="1:15" ht="40" customHeight="1" x14ac:dyDescent="0.35">
      <c r="B13" s="20">
        <v>4</v>
      </c>
      <c r="C13" s="21" t="s">
        <v>10</v>
      </c>
    </row>
    <row r="14" spans="1:15" ht="40" customHeight="1" x14ac:dyDescent="0.35">
      <c r="B14" s="20">
        <v>5</v>
      </c>
      <c r="C14" s="21" t="s">
        <v>11</v>
      </c>
    </row>
    <row r="15" spans="1:15" ht="40" customHeight="1" x14ac:dyDescent="0.35">
      <c r="B15" s="20">
        <v>6</v>
      </c>
      <c r="C15" s="21" t="s">
        <v>12</v>
      </c>
    </row>
    <row r="16" spans="1:15" ht="40" customHeight="1" x14ac:dyDescent="0.35">
      <c r="B16" s="20">
        <v>7</v>
      </c>
      <c r="C16" s="166" t="s">
        <v>13</v>
      </c>
    </row>
    <row r="17" spans="2:4" ht="40" customHeight="1" x14ac:dyDescent="0.35">
      <c r="B17" s="20">
        <v>8</v>
      </c>
      <c r="C17" s="21" t="s">
        <v>14</v>
      </c>
    </row>
    <row r="18" spans="2:4" ht="40" customHeight="1" x14ac:dyDescent="0.35">
      <c r="B18" s="20">
        <v>9</v>
      </c>
      <c r="C18" s="21" t="s">
        <v>97</v>
      </c>
    </row>
    <row r="19" spans="2:4" ht="20.149999999999999" customHeight="1" thickBot="1" x14ac:dyDescent="0.4">
      <c r="B19" s="22">
        <v>10</v>
      </c>
      <c r="C19" s="167" t="s">
        <v>15</v>
      </c>
    </row>
    <row r="20" spans="2:4" x14ac:dyDescent="0.35"/>
    <row r="21" spans="2:4" ht="20.25" hidden="1" customHeight="1" x14ac:dyDescent="0.35">
      <c r="B21" s="138"/>
      <c r="C21" s="196"/>
      <c r="D21" s="58"/>
    </row>
    <row r="22" spans="2:4" hidden="1" x14ac:dyDescent="0.35">
      <c r="B22" s="58"/>
      <c r="C22" s="197"/>
      <c r="D22" s="58"/>
    </row>
  </sheetData>
  <sheetProtection selectLockedCells="1"/>
  <customSheetViews>
    <customSheetView guid="{9ABA25B6-35C1-4B0B-8A45-15121EF22230}" scale="90" showGridLines="0" fitToPage="1" hiddenRows="1" hiddenColumns="1">
      <selection sqref="A1:XFD1048576"/>
      <pageMargins left="0" right="0" top="0" bottom="0" header="0" footer="0"/>
      <pageSetup paperSize="9" scale="50" orientation="landscape" r:id="rId1"/>
    </customSheetView>
    <customSheetView guid="{07624FC2-22A0-43D4-8938-23D90A23395B}" scale="70" showGridLines="0" fitToPage="1">
      <selection activeCell="C21" sqref="C21:C22"/>
      <pageMargins left="0" right="0" top="0" bottom="0" header="0" footer="0"/>
      <pageSetup paperSize="9" scale="50" orientation="landscape" r:id="rId2"/>
    </customSheetView>
  </customSheetViews>
  <mergeCells count="10">
    <mergeCell ref="C21:C22"/>
    <mergeCell ref="B9:C9"/>
    <mergeCell ref="B1:C1"/>
    <mergeCell ref="B2:C2"/>
    <mergeCell ref="B8:C8"/>
    <mergeCell ref="B4:C4"/>
    <mergeCell ref="B5:C5"/>
    <mergeCell ref="B3:C3"/>
    <mergeCell ref="B7:C7"/>
    <mergeCell ref="B6:C6"/>
  </mergeCells>
  <pageMargins left="0.31496062992125984" right="1.4960629921259843" top="0.74803149606299213" bottom="0.74803149606299213" header="0.31496062992125984" footer="0.31496062992125984"/>
  <pageSetup paperSize="9" scale="5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6074CA1ADF554DB0E1380A5E3122D2" ma:contentTypeVersion="8" ma:contentTypeDescription="Create a new document." ma:contentTypeScope="" ma:versionID="19ae6a92cbd9f1463ab5cfdfd08f01fc">
  <xsd:schema xmlns:xsd="http://www.w3.org/2001/XMLSchema" xmlns:xs="http://www.w3.org/2001/XMLSchema" xmlns:p="http://schemas.microsoft.com/office/2006/metadata/properties" xmlns:ns2="abec9267-1d46-4755-8d21-2b692c66e30d" targetNamespace="http://schemas.microsoft.com/office/2006/metadata/properties" ma:root="true" ma:fieldsID="5c5c8b350d63e73965fb0725c189fbdd" ns2:_="">
    <xsd:import namespace="abec9267-1d46-4755-8d21-2b692c66e3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c9267-1d46-4755-8d21-2b692c66e3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2E3A20-2F97-4154-9934-CBE521DC67AA}">
  <ds:schemaRefs>
    <ds:schemaRef ds:uri="http://schemas.microsoft.com/sharepoint/v3/contenttype/forms"/>
  </ds:schemaRefs>
</ds:datastoreItem>
</file>

<file path=customXml/itemProps2.xml><?xml version="1.0" encoding="utf-8"?>
<ds:datastoreItem xmlns:ds="http://schemas.openxmlformats.org/officeDocument/2006/customXml" ds:itemID="{F0119862-AE4F-41AA-8A44-BF23ACF4E830}">
  <ds:schemaRefs>
    <ds:schemaRef ds:uri="abec9267-1d46-4755-8d21-2b692c66e30d"/>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0C56E19A-EBF2-4640-80A4-3EB60D4BF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c9267-1d46-4755-8d21-2b692c66e3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UE01-UE10 FT and PT Staff</vt:lpstr>
      <vt:lpstr>Menu &amp; Guidance</vt:lpstr>
      <vt:lpstr>DAYS</vt:lpstr>
      <vt:lpstr>GRADE</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Michelle Fraser</cp:lastModifiedBy>
  <cp:revision/>
  <dcterms:created xsi:type="dcterms:W3CDTF">2018-10-22T14:49:23Z</dcterms:created>
  <dcterms:modified xsi:type="dcterms:W3CDTF">2025-05-15T11:58:31Z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0x010100D46074CA1ADF554DB0E1380A5E3122D2</vt:lpwstr>
  </property>
  <property fmtid="{D5CDD505-2E9C-101B-9397-08002B2CF9AE}" pid="3" name="Order">
    <vt:r8>240500</vt:r8>
  </property>
  <property fmtid="{D5CDD505-2E9C-101B-9397-08002B2CF9AE}" pid="4" name="ComplianceAssetId">
    <vt:lpwstr/>
  </property>
</Properties>
</file>